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pivotTables/pivotTable5.xml" ContentType="application/vnd.openxmlformats-officedocument.spreadsheetml.pivot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96" windowWidth="11580" windowHeight="6792" tabRatio="601" firstSheet="6" activeTab="7"/>
  </bookViews>
  <sheets>
    <sheet name="datos_iniciales" sheetId="7" r:id="rId1"/>
    <sheet name="borrador" sheetId="29" r:id="rId2"/>
    <sheet name="carga completa - grupaje" sheetId="17" r:id="rId3"/>
    <sheet name="analisis cliente" sheetId="32" r:id="rId4"/>
    <sheet name="analisis mensual" sheetId="23" r:id="rId5"/>
    <sheet name="analisis geografico" sheetId="30" r:id="rId6"/>
    <sheet name="analisis transportistas" sheetId="31" r:id="rId7"/>
    <sheet name="ABC costo - factura " sheetId="16" r:id="rId8"/>
    <sheet name="tab. dinamica costo-factura" sheetId="27" r:id="rId9"/>
  </sheets>
  <definedNames>
    <definedName name="_xlnm.Print_Area" localSheetId="7">'ABC costo - factura '!$A$1:$J$367</definedName>
    <definedName name="_xlnm.Database">#REF!</definedName>
  </definedNames>
  <calcPr calcId="125725"/>
  <pivotCaches>
    <pivotCache cacheId="0" r:id="rId10"/>
    <pivotCache cacheId="1" r:id="rId11"/>
  </pivotCaches>
</workbook>
</file>

<file path=xl/calcChain.xml><?xml version="1.0" encoding="utf-8"?>
<calcChain xmlns="http://schemas.openxmlformats.org/spreadsheetml/2006/main">
  <c r="J5" i="32"/>
  <c r="J6"/>
  <c r="J7"/>
  <c r="J8"/>
  <c r="J9"/>
  <c r="J10"/>
  <c r="J11"/>
  <c r="J12"/>
  <c r="J13"/>
  <c r="J14"/>
  <c r="J15"/>
  <c r="J16"/>
  <c r="J17"/>
  <c r="J18"/>
  <c r="J19"/>
  <c r="J4"/>
  <c r="I5"/>
  <c r="I6"/>
  <c r="I7"/>
  <c r="I8"/>
  <c r="I9"/>
  <c r="I10"/>
  <c r="I11"/>
  <c r="I12"/>
  <c r="I13"/>
  <c r="I14"/>
  <c r="I15"/>
  <c r="I16"/>
  <c r="I17"/>
  <c r="I18"/>
  <c r="I19"/>
  <c r="I4"/>
  <c r="H5"/>
  <c r="H6"/>
  <c r="H7"/>
  <c r="H8"/>
  <c r="H9"/>
  <c r="H10"/>
  <c r="H11"/>
  <c r="H12"/>
  <c r="H13"/>
  <c r="H14"/>
  <c r="H15"/>
  <c r="H16"/>
  <c r="H17"/>
  <c r="H18"/>
  <c r="H19"/>
  <c r="H4"/>
  <c r="C20" i="30"/>
  <c r="D20"/>
  <c r="E20"/>
  <c r="F20"/>
  <c r="G20"/>
  <c r="H20"/>
  <c r="C21"/>
  <c r="D21"/>
  <c r="E21"/>
  <c r="F21"/>
  <c r="G21"/>
  <c r="H21"/>
  <c r="C22"/>
  <c r="D22"/>
  <c r="E22"/>
  <c r="F22"/>
  <c r="G22"/>
  <c r="H22"/>
  <c r="B22"/>
  <c r="B21"/>
  <c r="B20"/>
  <c r="H331" i="16"/>
  <c r="F331"/>
  <c r="E331"/>
  <c r="H330"/>
  <c r="F330"/>
  <c r="E330"/>
  <c r="H329"/>
  <c r="F329"/>
  <c r="E329"/>
  <c r="O125"/>
  <c r="P125" s="1"/>
  <c r="K125"/>
  <c r="M125" s="1"/>
  <c r="O230"/>
  <c r="P230" s="1"/>
  <c r="K230"/>
  <c r="M230" s="1"/>
  <c r="O166"/>
  <c r="P166" s="1"/>
  <c r="K166"/>
  <c r="M166" s="1"/>
  <c r="O48"/>
  <c r="P48" s="1"/>
  <c r="K48"/>
  <c r="M48" s="1"/>
  <c r="O184"/>
  <c r="P184" s="1"/>
  <c r="K184"/>
  <c r="M184" s="1"/>
  <c r="O86"/>
  <c r="P86" s="1"/>
  <c r="K86"/>
  <c r="M86" s="1"/>
  <c r="O142"/>
  <c r="P142" s="1"/>
  <c r="K142"/>
  <c r="M142" s="1"/>
  <c r="O75"/>
  <c r="P75" s="1"/>
  <c r="K75"/>
  <c r="M75" s="1"/>
  <c r="O140"/>
  <c r="P140" s="1"/>
  <c r="K140"/>
  <c r="M140" s="1"/>
  <c r="O202"/>
  <c r="P202" s="1"/>
  <c r="K202"/>
  <c r="M202" s="1"/>
  <c r="O29"/>
  <c r="P29" s="1"/>
  <c r="K29"/>
  <c r="M29" s="1"/>
  <c r="O234"/>
  <c r="P234" s="1"/>
  <c r="K234"/>
  <c r="M234" s="1"/>
  <c r="O89"/>
  <c r="P89" s="1"/>
  <c r="K89"/>
  <c r="M89" s="1"/>
  <c r="O8"/>
  <c r="P8" s="1"/>
  <c r="K8"/>
  <c r="M8" s="1"/>
  <c r="O229"/>
  <c r="P229" s="1"/>
  <c r="K229"/>
  <c r="M229" s="1"/>
  <c r="O138"/>
  <c r="P138" s="1"/>
  <c r="K138"/>
  <c r="M138" s="1"/>
  <c r="O53"/>
  <c r="P53" s="1"/>
  <c r="K53"/>
  <c r="M53" s="1"/>
  <c r="O325"/>
  <c r="P325" s="1"/>
  <c r="K325"/>
  <c r="M325" s="1"/>
  <c r="O255"/>
  <c r="P255" s="1"/>
  <c r="K255"/>
  <c r="M255" s="1"/>
  <c r="O100"/>
  <c r="P100" s="1"/>
  <c r="K100"/>
  <c r="M100" s="1"/>
  <c r="O247"/>
  <c r="P247" s="1"/>
  <c r="K247"/>
  <c r="M247" s="1"/>
  <c r="O119"/>
  <c r="P119" s="1"/>
  <c r="K119"/>
  <c r="M119" s="1"/>
  <c r="O38"/>
  <c r="P38" s="1"/>
  <c r="K38"/>
  <c r="M38" s="1"/>
  <c r="O36"/>
  <c r="P36" s="1"/>
  <c r="K36"/>
  <c r="M36" s="1"/>
  <c r="O256"/>
  <c r="P256" s="1"/>
  <c r="K256"/>
  <c r="M256" s="1"/>
  <c r="O226"/>
  <c r="P226" s="1"/>
  <c r="K226"/>
  <c r="M226" s="1"/>
  <c r="O223"/>
  <c r="P223" s="1"/>
  <c r="K223"/>
  <c r="M223" s="1"/>
  <c r="O115"/>
  <c r="P115" s="1"/>
  <c r="K115"/>
  <c r="M115" s="1"/>
  <c r="O159"/>
  <c r="P159" s="1"/>
  <c r="K159"/>
  <c r="M159" s="1"/>
  <c r="O141"/>
  <c r="P141" s="1"/>
  <c r="K141"/>
  <c r="M141" s="1"/>
  <c r="O211"/>
  <c r="P211" s="1"/>
  <c r="K211"/>
  <c r="M211" s="1"/>
  <c r="O316"/>
  <c r="P316" s="1"/>
  <c r="K316"/>
  <c r="M316" s="1"/>
  <c r="O128"/>
  <c r="P128" s="1"/>
  <c r="K128"/>
  <c r="M128" s="1"/>
  <c r="O177"/>
  <c r="P177" s="1"/>
  <c r="K177"/>
  <c r="M177" s="1"/>
  <c r="O168"/>
  <c r="P168" s="1"/>
  <c r="K168"/>
  <c r="M168" s="1"/>
  <c r="O5"/>
  <c r="P5" s="1"/>
  <c r="K5"/>
  <c r="M5" s="1"/>
  <c r="O19"/>
  <c r="P19" s="1"/>
  <c r="K19"/>
  <c r="M19" s="1"/>
  <c r="O187"/>
  <c r="P187" s="1"/>
  <c r="K187"/>
  <c r="M187" s="1"/>
  <c r="O288"/>
  <c r="P288" s="1"/>
  <c r="K288"/>
  <c r="M288" s="1"/>
  <c r="O237"/>
  <c r="P237" s="1"/>
  <c r="K237"/>
  <c r="M237" s="1"/>
  <c r="O2"/>
  <c r="P2" s="1"/>
  <c r="K2"/>
  <c r="M2" s="1"/>
  <c r="O233"/>
  <c r="P233" s="1"/>
  <c r="K233"/>
  <c r="M233" s="1"/>
  <c r="O110"/>
  <c r="P110" s="1"/>
  <c r="K110"/>
  <c r="M110" s="1"/>
  <c r="O132"/>
  <c r="P132" s="1"/>
  <c r="K132"/>
  <c r="M132" s="1"/>
  <c r="O59"/>
  <c r="P59" s="1"/>
  <c r="K59"/>
  <c r="M59" s="1"/>
  <c r="O305"/>
  <c r="P305" s="1"/>
  <c r="K305"/>
  <c r="M305" s="1"/>
  <c r="O161"/>
  <c r="P161" s="1"/>
  <c r="K161"/>
  <c r="M161" s="1"/>
  <c r="O99"/>
  <c r="P99" s="1"/>
  <c r="K99"/>
  <c r="M99" s="1"/>
  <c r="O244"/>
  <c r="P244" s="1"/>
  <c r="K244"/>
  <c r="M244" s="1"/>
  <c r="O266"/>
  <c r="P266" s="1"/>
  <c r="K266"/>
  <c r="M266" s="1"/>
  <c r="O137"/>
  <c r="P137" s="1"/>
  <c r="K137"/>
  <c r="M137" s="1"/>
  <c r="O46"/>
  <c r="P46" s="1"/>
  <c r="K46"/>
  <c r="M46" s="1"/>
  <c r="O26"/>
  <c r="P26" s="1"/>
  <c r="K26"/>
  <c r="M26" s="1"/>
  <c r="O310"/>
  <c r="P310" s="1"/>
  <c r="K310"/>
  <c r="M310" s="1"/>
  <c r="O83"/>
  <c r="P83" s="1"/>
  <c r="K83"/>
  <c r="M83" s="1"/>
  <c r="O9"/>
  <c r="P9" s="1"/>
  <c r="K9"/>
  <c r="M9" s="1"/>
  <c r="O13"/>
  <c r="P13" s="1"/>
  <c r="K13"/>
  <c r="M13" s="1"/>
  <c r="O118"/>
  <c r="P118" s="1"/>
  <c r="K118"/>
  <c r="M118" s="1"/>
  <c r="O160"/>
  <c r="P160" s="1"/>
  <c r="K160"/>
  <c r="M160" s="1"/>
  <c r="O57"/>
  <c r="P57" s="1"/>
  <c r="K57"/>
  <c r="M57" s="1"/>
  <c r="O147"/>
  <c r="P147" s="1"/>
  <c r="K147"/>
  <c r="M147" s="1"/>
  <c r="O156"/>
  <c r="P156" s="1"/>
  <c r="K156"/>
  <c r="M156" s="1"/>
  <c r="O188"/>
  <c r="P188" s="1"/>
  <c r="K188"/>
  <c r="M188" s="1"/>
  <c r="O87"/>
  <c r="P87" s="1"/>
  <c r="K87"/>
  <c r="M87" s="1"/>
  <c r="O265"/>
  <c r="P265" s="1"/>
  <c r="K265"/>
  <c r="M265" s="1"/>
  <c r="O298"/>
  <c r="P298" s="1"/>
  <c r="K298"/>
  <c r="M298" s="1"/>
  <c r="O117"/>
  <c r="P117" s="1"/>
  <c r="K117"/>
  <c r="M117" s="1"/>
  <c r="O6"/>
  <c r="P6" s="1"/>
  <c r="K6"/>
  <c r="M6" s="1"/>
  <c r="O31"/>
  <c r="P31" s="1"/>
  <c r="K31"/>
  <c r="M31" s="1"/>
  <c r="O174"/>
  <c r="P174" s="1"/>
  <c r="K174"/>
  <c r="M174" s="1"/>
  <c r="O214"/>
  <c r="P214" s="1"/>
  <c r="K214"/>
  <c r="M214" s="1"/>
  <c r="O217"/>
  <c r="P217" s="1"/>
  <c r="K217"/>
  <c r="M217" s="1"/>
  <c r="O113"/>
  <c r="P113" s="1"/>
  <c r="K113"/>
  <c r="M113" s="1"/>
  <c r="O275"/>
  <c r="P275" s="1"/>
  <c r="K275"/>
  <c r="M275" s="1"/>
  <c r="O183"/>
  <c r="P183" s="1"/>
  <c r="K183"/>
  <c r="M183" s="1"/>
  <c r="O279"/>
  <c r="P279" s="1"/>
  <c r="K279"/>
  <c r="M279" s="1"/>
  <c r="O170"/>
  <c r="P170" s="1"/>
  <c r="K170"/>
  <c r="M170" s="1"/>
  <c r="O208"/>
  <c r="P208" s="1"/>
  <c r="K208"/>
  <c r="M208" s="1"/>
  <c r="O112"/>
  <c r="P112" s="1"/>
  <c r="K112"/>
  <c r="M112" s="1"/>
  <c r="O30"/>
  <c r="P30" s="1"/>
  <c r="K30"/>
  <c r="M30" s="1"/>
  <c r="O253"/>
  <c r="P253" s="1"/>
  <c r="K253"/>
  <c r="M253" s="1"/>
  <c r="O285"/>
  <c r="P285" s="1"/>
  <c r="K285"/>
  <c r="M285" s="1"/>
  <c r="O193"/>
  <c r="P193" s="1"/>
  <c r="K193"/>
  <c r="M193" s="1"/>
  <c r="O32"/>
  <c r="P32" s="1"/>
  <c r="K32"/>
  <c r="M32" s="1"/>
  <c r="O254"/>
  <c r="P254" s="1"/>
  <c r="K254"/>
  <c r="M254" s="1"/>
  <c r="O16"/>
  <c r="P16" s="1"/>
  <c r="K16"/>
  <c r="M16" s="1"/>
  <c r="O42"/>
  <c r="P42" s="1"/>
  <c r="K42"/>
  <c r="M42" s="1"/>
  <c r="O98"/>
  <c r="P98" s="1"/>
  <c r="K98"/>
  <c r="M98" s="1"/>
  <c r="O22"/>
  <c r="P22" s="1"/>
  <c r="K22"/>
  <c r="M22" s="1"/>
  <c r="O210"/>
  <c r="P210" s="1"/>
  <c r="K210"/>
  <c r="M210" s="1"/>
  <c r="O315"/>
  <c r="P315" s="1"/>
  <c r="K315"/>
  <c r="M315" s="1"/>
  <c r="O276"/>
  <c r="P276" s="1"/>
  <c r="K276"/>
  <c r="M276" s="1"/>
  <c r="O95"/>
  <c r="P95" s="1"/>
  <c r="K95"/>
  <c r="M95" s="1"/>
  <c r="O224"/>
  <c r="P224" s="1"/>
  <c r="K224"/>
  <c r="M224" s="1"/>
  <c r="O195"/>
  <c r="P195" s="1"/>
  <c r="K195"/>
  <c r="M195" s="1"/>
  <c r="O303"/>
  <c r="P303" s="1"/>
  <c r="K303"/>
  <c r="M303" s="1"/>
  <c r="O246"/>
  <c r="P246" s="1"/>
  <c r="K246"/>
  <c r="M246" s="1"/>
  <c r="O23"/>
  <c r="P23" s="1"/>
  <c r="K23"/>
  <c r="M23" s="1"/>
  <c r="O14"/>
  <c r="P14" s="1"/>
  <c r="K14"/>
  <c r="M14" s="1"/>
  <c r="O182"/>
  <c r="P182" s="1"/>
  <c r="K182"/>
  <c r="M182" s="1"/>
  <c r="O11"/>
  <c r="P11" s="1"/>
  <c r="K11"/>
  <c r="M11" s="1"/>
  <c r="O88"/>
  <c r="P88" s="1"/>
  <c r="K88"/>
  <c r="M88" s="1"/>
  <c r="O163"/>
  <c r="P163" s="1"/>
  <c r="K163"/>
  <c r="M163" s="1"/>
  <c r="O309"/>
  <c r="P309" s="1"/>
  <c r="K309"/>
  <c r="M309" s="1"/>
  <c r="O51"/>
  <c r="P51" s="1"/>
  <c r="K51"/>
  <c r="M51" s="1"/>
  <c r="O267"/>
  <c r="P267" s="1"/>
  <c r="K267"/>
  <c r="M267" s="1"/>
  <c r="O50"/>
  <c r="P50" s="1"/>
  <c r="K50"/>
  <c r="M50" s="1"/>
  <c r="O64"/>
  <c r="P64" s="1"/>
  <c r="K64"/>
  <c r="M64" s="1"/>
  <c r="O62"/>
  <c r="P62" s="1"/>
  <c r="K62"/>
  <c r="M62" s="1"/>
  <c r="O144"/>
  <c r="P144" s="1"/>
  <c r="K144"/>
  <c r="M144" s="1"/>
  <c r="O190"/>
  <c r="P190" s="1"/>
  <c r="K190"/>
  <c r="M190" s="1"/>
  <c r="O301"/>
  <c r="P301" s="1"/>
  <c r="K301"/>
  <c r="M301" s="1"/>
  <c r="O146"/>
  <c r="P146" s="1"/>
  <c r="K146"/>
  <c r="M146" s="1"/>
  <c r="O232"/>
  <c r="P232" s="1"/>
  <c r="K232"/>
  <c r="M232" s="1"/>
  <c r="O178"/>
  <c r="P178" s="1"/>
  <c r="K178"/>
  <c r="M178" s="1"/>
  <c r="O149"/>
  <c r="P149" s="1"/>
  <c r="K149"/>
  <c r="M149" s="1"/>
  <c r="O104"/>
  <c r="P104" s="1"/>
  <c r="K104"/>
  <c r="M104" s="1"/>
  <c r="O153"/>
  <c r="P153" s="1"/>
  <c r="K153"/>
  <c r="M153" s="1"/>
  <c r="O207"/>
  <c r="P207" s="1"/>
  <c r="K207"/>
  <c r="M207" s="1"/>
  <c r="O68"/>
  <c r="P68" s="1"/>
  <c r="K68"/>
  <c r="M68" s="1"/>
  <c r="O116"/>
  <c r="P116" s="1"/>
  <c r="K116"/>
  <c r="M116" s="1"/>
  <c r="O105"/>
  <c r="P105" s="1"/>
  <c r="K105"/>
  <c r="M105" s="1"/>
  <c r="O4"/>
  <c r="P4" s="1"/>
  <c r="K4"/>
  <c r="M4" s="1"/>
  <c r="O204"/>
  <c r="P204" s="1"/>
  <c r="K204"/>
  <c r="M204" s="1"/>
  <c r="O282"/>
  <c r="P282" s="1"/>
  <c r="K282"/>
  <c r="M282" s="1"/>
  <c r="O212"/>
  <c r="P212" s="1"/>
  <c r="K212"/>
  <c r="M212" s="1"/>
  <c r="O271"/>
  <c r="P271" s="1"/>
  <c r="K271"/>
  <c r="M271" s="1"/>
  <c r="O169"/>
  <c r="P169" s="1"/>
  <c r="K169"/>
  <c r="M169" s="1"/>
  <c r="O78"/>
  <c r="P78" s="1"/>
  <c r="K78"/>
  <c r="M78" s="1"/>
  <c r="O324"/>
  <c r="P324" s="1"/>
  <c r="K324"/>
  <c r="M324" s="1"/>
  <c r="O222"/>
  <c r="P222" s="1"/>
  <c r="K222"/>
  <c r="M222" s="1"/>
  <c r="O69"/>
  <c r="P69" s="1"/>
  <c r="K69"/>
  <c r="M69" s="1"/>
  <c r="O150"/>
  <c r="P150" s="1"/>
  <c r="K150"/>
  <c r="M150" s="1"/>
  <c r="O97"/>
  <c r="P97" s="1"/>
  <c r="K97"/>
  <c r="M97" s="1"/>
  <c r="O79"/>
  <c r="P79" s="1"/>
  <c r="K79"/>
  <c r="M79" s="1"/>
  <c r="O181"/>
  <c r="P181" s="1"/>
  <c r="K181"/>
  <c r="M181" s="1"/>
  <c r="O206"/>
  <c r="P206" s="1"/>
  <c r="K206"/>
  <c r="M206" s="1"/>
  <c r="O90"/>
  <c r="P90" s="1"/>
  <c r="K90"/>
  <c r="M90" s="1"/>
  <c r="O56"/>
  <c r="P56" s="1"/>
  <c r="K56"/>
  <c r="M56" s="1"/>
  <c r="O7"/>
  <c r="P7" s="1"/>
  <c r="K7"/>
  <c r="M7" s="1"/>
  <c r="O35"/>
  <c r="P35" s="1"/>
  <c r="K35"/>
  <c r="M35" s="1"/>
  <c r="O108"/>
  <c r="P108" s="1"/>
  <c r="K108"/>
  <c r="M108" s="1"/>
  <c r="O134"/>
  <c r="P134" s="1"/>
  <c r="K134"/>
  <c r="M134" s="1"/>
  <c r="O308"/>
  <c r="P308" s="1"/>
  <c r="K308"/>
  <c r="M308" s="1"/>
  <c r="O273"/>
  <c r="P273" s="1"/>
  <c r="K273"/>
  <c r="M273" s="1"/>
  <c r="O130"/>
  <c r="P130" s="1"/>
  <c r="K130"/>
  <c r="M130" s="1"/>
  <c r="O277"/>
  <c r="P277" s="1"/>
  <c r="K277"/>
  <c r="M277" s="1"/>
  <c r="O52"/>
  <c r="P52" s="1"/>
  <c r="K52"/>
  <c r="M52" s="1"/>
  <c r="O145"/>
  <c r="P145" s="1"/>
  <c r="K145"/>
  <c r="M145" s="1"/>
  <c r="O154"/>
  <c r="P154" s="1"/>
  <c r="K154"/>
  <c r="M154" s="1"/>
  <c r="O281"/>
  <c r="P281" s="1"/>
  <c r="K281"/>
  <c r="M281" s="1"/>
  <c r="O302"/>
  <c r="P302" s="1"/>
  <c r="K302"/>
  <c r="M302" s="1"/>
  <c r="O63"/>
  <c r="P63" s="1"/>
  <c r="K63"/>
  <c r="M63" s="1"/>
  <c r="O249"/>
  <c r="P249" s="1"/>
  <c r="K249"/>
  <c r="M249" s="1"/>
  <c r="O196"/>
  <c r="P196" s="1"/>
  <c r="K196"/>
  <c r="M196" s="1"/>
  <c r="O194"/>
  <c r="P194" s="1"/>
  <c r="K194"/>
  <c r="M194" s="1"/>
  <c r="O123"/>
  <c r="P123" s="1"/>
  <c r="K123"/>
  <c r="M123" s="1"/>
  <c r="O272"/>
  <c r="P272" s="1"/>
  <c r="K272"/>
  <c r="M272" s="1"/>
  <c r="O106"/>
  <c r="P106" s="1"/>
  <c r="K106"/>
  <c r="M106" s="1"/>
  <c r="O171"/>
  <c r="P171" s="1"/>
  <c r="K171"/>
  <c r="M171" s="1"/>
  <c r="O320"/>
  <c r="P320" s="1"/>
  <c r="K320"/>
  <c r="M320" s="1"/>
  <c r="O47"/>
  <c r="P47" s="1"/>
  <c r="K47"/>
  <c r="M47" s="1"/>
  <c r="O124"/>
  <c r="P124" s="1"/>
  <c r="K124"/>
  <c r="M124" s="1"/>
  <c r="O152"/>
  <c r="P152" s="1"/>
  <c r="K152"/>
  <c r="M152" s="1"/>
  <c r="O215"/>
  <c r="P215" s="1"/>
  <c r="K215"/>
  <c r="M215" s="1"/>
  <c r="O139"/>
  <c r="P139" s="1"/>
  <c r="K139"/>
  <c r="M139" s="1"/>
  <c r="O278"/>
  <c r="P278" s="1"/>
  <c r="K278"/>
  <c r="M278" s="1"/>
  <c r="O242"/>
  <c r="P242" s="1"/>
  <c r="K242"/>
  <c r="M242" s="1"/>
  <c r="O67"/>
  <c r="P67" s="1"/>
  <c r="K67"/>
  <c r="M67" s="1"/>
  <c r="O121"/>
  <c r="P121" s="1"/>
  <c r="K121"/>
  <c r="M121" s="1"/>
  <c r="O151"/>
  <c r="P151" s="1"/>
  <c r="K151"/>
  <c r="M151" s="1"/>
  <c r="O126"/>
  <c r="P126" s="1"/>
  <c r="K126"/>
  <c r="M126" s="1"/>
  <c r="O85"/>
  <c r="P85" s="1"/>
  <c r="K85"/>
  <c r="M85" s="1"/>
  <c r="O15"/>
  <c r="P15" s="1"/>
  <c r="K15"/>
  <c r="M15" s="1"/>
  <c r="O219"/>
  <c r="P219" s="1"/>
  <c r="K219"/>
  <c r="M219" s="1"/>
  <c r="O318"/>
  <c r="P318" s="1"/>
  <c r="K318"/>
  <c r="M318" s="1"/>
  <c r="O248"/>
  <c r="P248" s="1"/>
  <c r="K248"/>
  <c r="M248" s="1"/>
  <c r="O44"/>
  <c r="P44" s="1"/>
  <c r="K44"/>
  <c r="M44" s="1"/>
  <c r="O284"/>
  <c r="P284" s="1"/>
  <c r="K284"/>
  <c r="M284" s="1"/>
  <c r="O280"/>
  <c r="P280" s="1"/>
  <c r="K280"/>
  <c r="M280" s="1"/>
  <c r="O37"/>
  <c r="P37" s="1"/>
  <c r="K37"/>
  <c r="M37" s="1"/>
  <c r="O55"/>
  <c r="P55" s="1"/>
  <c r="K55"/>
  <c r="M55" s="1"/>
  <c r="O290"/>
  <c r="P290" s="1"/>
  <c r="K290"/>
  <c r="M290" s="1"/>
  <c r="O268"/>
  <c r="P268" s="1"/>
  <c r="K268"/>
  <c r="M268" s="1"/>
  <c r="O297"/>
  <c r="P297" s="1"/>
  <c r="K297"/>
  <c r="M297" s="1"/>
  <c r="O239"/>
  <c r="P239" s="1"/>
  <c r="K239"/>
  <c r="M239" s="1"/>
  <c r="O74"/>
  <c r="P74" s="1"/>
  <c r="K74"/>
  <c r="M74" s="1"/>
  <c r="O228"/>
  <c r="P228" s="1"/>
  <c r="K228"/>
  <c r="M228" s="1"/>
  <c r="O198"/>
  <c r="P198" s="1"/>
  <c r="K198"/>
  <c r="M198" s="1"/>
  <c r="O199"/>
  <c r="P199" s="1"/>
  <c r="K199"/>
  <c r="M199" s="1"/>
  <c r="O236"/>
  <c r="P236" s="1"/>
  <c r="K236"/>
  <c r="M236" s="1"/>
  <c r="O209"/>
  <c r="P209" s="1"/>
  <c r="K209"/>
  <c r="M209" s="1"/>
  <c r="O243"/>
  <c r="P243" s="1"/>
  <c r="K243"/>
  <c r="M243" s="1"/>
  <c r="O94"/>
  <c r="P94" s="1"/>
  <c r="K94"/>
  <c r="M94" s="1"/>
  <c r="O231"/>
  <c r="P231" s="1"/>
  <c r="K231"/>
  <c r="M231" s="1"/>
  <c r="O261"/>
  <c r="P261" s="1"/>
  <c r="K261"/>
  <c r="M261" s="1"/>
  <c r="O96"/>
  <c r="P96" s="1"/>
  <c r="K96"/>
  <c r="M96" s="1"/>
  <c r="O186"/>
  <c r="P186" s="1"/>
  <c r="K186"/>
  <c r="M186" s="1"/>
  <c r="O127"/>
  <c r="P127" s="1"/>
  <c r="K127"/>
  <c r="M127" s="1"/>
  <c r="O307"/>
  <c r="P307" s="1"/>
  <c r="K307"/>
  <c r="M307" s="1"/>
  <c r="O12"/>
  <c r="P12" s="1"/>
  <c r="K12"/>
  <c r="M12" s="1"/>
  <c r="O131"/>
  <c r="P131" s="1"/>
  <c r="K131"/>
  <c r="M131" s="1"/>
  <c r="O213"/>
  <c r="P213" s="1"/>
  <c r="K213"/>
  <c r="M213" s="1"/>
  <c r="O299"/>
  <c r="P299" s="1"/>
  <c r="K299"/>
  <c r="M299" s="1"/>
  <c r="O101"/>
  <c r="P101" s="1"/>
  <c r="K101"/>
  <c r="M101" s="1"/>
  <c r="O317"/>
  <c r="P317" s="1"/>
  <c r="K317"/>
  <c r="M317" s="1"/>
  <c r="O227"/>
  <c r="P227" s="1"/>
  <c r="K227"/>
  <c r="M227" s="1"/>
  <c r="O114"/>
  <c r="P114" s="1"/>
  <c r="K114"/>
  <c r="M114" s="1"/>
  <c r="O18"/>
  <c r="P18" s="1"/>
  <c r="K18"/>
  <c r="M18" s="1"/>
  <c r="O205"/>
  <c r="P205" s="1"/>
  <c r="K205"/>
  <c r="M205" s="1"/>
  <c r="O270"/>
  <c r="P270" s="1"/>
  <c r="K270"/>
  <c r="M270" s="1"/>
  <c r="O283"/>
  <c r="P283" s="1"/>
  <c r="K283"/>
  <c r="M283" s="1"/>
  <c r="O313"/>
  <c r="P313" s="1"/>
  <c r="K313"/>
  <c r="M313" s="1"/>
  <c r="O225"/>
  <c r="P225" s="1"/>
  <c r="K225"/>
  <c r="M225" s="1"/>
  <c r="O70"/>
  <c r="P70" s="1"/>
  <c r="K70"/>
  <c r="M70" s="1"/>
  <c r="O274"/>
  <c r="P274" s="1"/>
  <c r="K274"/>
  <c r="M274" s="1"/>
  <c r="O262"/>
  <c r="P262" s="1"/>
  <c r="K262"/>
  <c r="M262" s="1"/>
  <c r="O28"/>
  <c r="P28" s="1"/>
  <c r="K28"/>
  <c r="M28" s="1"/>
  <c r="O287"/>
  <c r="P287" s="1"/>
  <c r="K287"/>
  <c r="M287" s="1"/>
  <c r="O192"/>
  <c r="P192" s="1"/>
  <c r="K192"/>
  <c r="M192" s="1"/>
  <c r="O43"/>
  <c r="P43" s="1"/>
  <c r="K43"/>
  <c r="M43" s="1"/>
  <c r="O27"/>
  <c r="P27" s="1"/>
  <c r="K27"/>
  <c r="M27" s="1"/>
  <c r="O71"/>
  <c r="P71" s="1"/>
  <c r="K71"/>
  <c r="M71" s="1"/>
  <c r="O286"/>
  <c r="P286" s="1"/>
  <c r="K286"/>
  <c r="M286" s="1"/>
  <c r="O157"/>
  <c r="P157" s="1"/>
  <c r="K157"/>
  <c r="M157" s="1"/>
  <c r="O76"/>
  <c r="P76" s="1"/>
  <c r="K76"/>
  <c r="M76" s="1"/>
  <c r="O189"/>
  <c r="P189" s="1"/>
  <c r="K189"/>
  <c r="M189" s="1"/>
  <c r="O33"/>
  <c r="P33" s="1"/>
  <c r="K33"/>
  <c r="M33" s="1"/>
  <c r="O327"/>
  <c r="P327" s="1"/>
  <c r="K327"/>
  <c r="M327" s="1"/>
  <c r="O176"/>
  <c r="P176" s="1"/>
  <c r="K176"/>
  <c r="M176" s="1"/>
  <c r="O92"/>
  <c r="P92" s="1"/>
  <c r="K92"/>
  <c r="M92" s="1"/>
  <c r="O185"/>
  <c r="P185" s="1"/>
  <c r="K185"/>
  <c r="M185" s="1"/>
  <c r="O49"/>
  <c r="P49" s="1"/>
  <c r="K49"/>
  <c r="M49" s="1"/>
  <c r="O155"/>
  <c r="P155" s="1"/>
  <c r="K155"/>
  <c r="M155" s="1"/>
  <c r="O311"/>
  <c r="P311" s="1"/>
  <c r="K311"/>
  <c r="M311" s="1"/>
  <c r="O220"/>
  <c r="P220" s="1"/>
  <c r="K220"/>
  <c r="M220" s="1"/>
  <c r="O304"/>
  <c r="P304" s="1"/>
  <c r="K304"/>
  <c r="M304" s="1"/>
  <c r="O250"/>
  <c r="P250" s="1"/>
  <c r="K250"/>
  <c r="M250" s="1"/>
  <c r="O269"/>
  <c r="P269" s="1"/>
  <c r="K269"/>
  <c r="M269" s="1"/>
  <c r="O257"/>
  <c r="P257" s="1"/>
  <c r="K257"/>
  <c r="M257" s="1"/>
  <c r="O136"/>
  <c r="P136" s="1"/>
  <c r="K136"/>
  <c r="M136" s="1"/>
  <c r="O312"/>
  <c r="P312" s="1"/>
  <c r="K312"/>
  <c r="M312" s="1"/>
  <c r="O148"/>
  <c r="P148" s="1"/>
  <c r="K148"/>
  <c r="M148" s="1"/>
  <c r="O3"/>
  <c r="P3" s="1"/>
  <c r="K3"/>
  <c r="M3" s="1"/>
  <c r="O259"/>
  <c r="P259" s="1"/>
  <c r="K259"/>
  <c r="M259" s="1"/>
  <c r="O218"/>
  <c r="P218" s="1"/>
  <c r="K218"/>
  <c r="M218" s="1"/>
  <c r="O175"/>
  <c r="P175" s="1"/>
  <c r="K175"/>
  <c r="M175" s="1"/>
  <c r="O295"/>
  <c r="P295" s="1"/>
  <c r="K295"/>
  <c r="M295" s="1"/>
  <c r="O20"/>
  <c r="P20" s="1"/>
  <c r="K20"/>
  <c r="M20" s="1"/>
  <c r="O326"/>
  <c r="P326" s="1"/>
  <c r="K326"/>
  <c r="M326" s="1"/>
  <c r="O235"/>
  <c r="P235" s="1"/>
  <c r="K235"/>
  <c r="O82"/>
  <c r="P82" s="1"/>
  <c r="K82"/>
  <c r="M82" s="1"/>
  <c r="O54"/>
  <c r="P54" s="1"/>
  <c r="K54"/>
  <c r="M54" s="1"/>
  <c r="O65"/>
  <c r="P65" s="1"/>
  <c r="K65"/>
  <c r="M65" s="1"/>
  <c r="O260"/>
  <c r="P260" s="1"/>
  <c r="K260"/>
  <c r="M260" s="1"/>
  <c r="O80"/>
  <c r="P80" s="1"/>
  <c r="K80"/>
  <c r="M80" s="1"/>
  <c r="O60"/>
  <c r="P60" s="1"/>
  <c r="K60"/>
  <c r="M60" s="1"/>
  <c r="O17"/>
  <c r="P17" s="1"/>
  <c r="K17"/>
  <c r="M17" s="1"/>
  <c r="O133"/>
  <c r="P133" s="1"/>
  <c r="K133"/>
  <c r="M133" s="1"/>
  <c r="O158"/>
  <c r="P158" s="1"/>
  <c r="K158"/>
  <c r="M158" s="1"/>
  <c r="O203"/>
  <c r="P203" s="1"/>
  <c r="K203"/>
  <c r="M203" s="1"/>
  <c r="O135"/>
  <c r="P135" s="1"/>
  <c r="K135"/>
  <c r="M135" s="1"/>
  <c r="O45"/>
  <c r="P45" s="1"/>
  <c r="K45"/>
  <c r="M45" s="1"/>
  <c r="O319"/>
  <c r="P319" s="1"/>
  <c r="K319"/>
  <c r="M319" s="1"/>
  <c r="O314"/>
  <c r="P314" s="1"/>
  <c r="K314"/>
  <c r="M314" s="1"/>
  <c r="O245"/>
  <c r="P245" s="1"/>
  <c r="K245"/>
  <c r="M245" s="1"/>
  <c r="O21"/>
  <c r="P21" s="1"/>
  <c r="K21"/>
  <c r="M21" s="1"/>
  <c r="O258"/>
  <c r="P258" s="1"/>
  <c r="K258"/>
  <c r="M258" s="1"/>
  <c r="O73"/>
  <c r="P73" s="1"/>
  <c r="K73"/>
  <c r="M73" s="1"/>
  <c r="O197"/>
  <c r="P197" s="1"/>
  <c r="K197"/>
  <c r="M197" s="1"/>
  <c r="O292"/>
  <c r="P292" s="1"/>
  <c r="K292"/>
  <c r="M292" s="1"/>
  <c r="O306"/>
  <c r="P306" s="1"/>
  <c r="K306"/>
  <c r="M306" s="1"/>
  <c r="O252"/>
  <c r="P252" s="1"/>
  <c r="K252"/>
  <c r="M252" s="1"/>
  <c r="O25"/>
  <c r="P25" s="1"/>
  <c r="K25"/>
  <c r="M25" s="1"/>
  <c r="O129"/>
  <c r="P129" s="1"/>
  <c r="K129"/>
  <c r="M129" s="1"/>
  <c r="O162"/>
  <c r="P162" s="1"/>
  <c r="K162"/>
  <c r="M162" s="1"/>
  <c r="O293"/>
  <c r="P293" s="1"/>
  <c r="K293"/>
  <c r="M293" s="1"/>
  <c r="O167"/>
  <c r="P167" s="1"/>
  <c r="K167"/>
  <c r="M167" s="1"/>
  <c r="O120"/>
  <c r="P120" s="1"/>
  <c r="K120"/>
  <c r="M120" s="1"/>
  <c r="O77"/>
  <c r="P77" s="1"/>
  <c r="K77"/>
  <c r="M77" s="1"/>
  <c r="O296"/>
  <c r="P296" s="1"/>
  <c r="K296"/>
  <c r="M296" s="1"/>
  <c r="O251"/>
  <c r="P251" s="1"/>
  <c r="K251"/>
  <c r="M251" s="1"/>
  <c r="O323"/>
  <c r="P323" s="1"/>
  <c r="K323"/>
  <c r="M323" s="1"/>
  <c r="O289"/>
  <c r="P289" s="1"/>
  <c r="K289"/>
  <c r="M289" s="1"/>
  <c r="O300"/>
  <c r="P300" s="1"/>
  <c r="K300"/>
  <c r="M300" s="1"/>
  <c r="O321"/>
  <c r="P321" s="1"/>
  <c r="K321"/>
  <c r="M321" s="1"/>
  <c r="O34"/>
  <c r="P34" s="1"/>
  <c r="K34"/>
  <c r="M34" s="1"/>
  <c r="O103"/>
  <c r="P103" s="1"/>
  <c r="K103"/>
  <c r="M103" s="1"/>
  <c r="O66"/>
  <c r="P66" s="1"/>
  <c r="K66"/>
  <c r="M66" s="1"/>
  <c r="O91"/>
  <c r="P91" s="1"/>
  <c r="K91"/>
  <c r="M91" s="1"/>
  <c r="O93"/>
  <c r="P93" s="1"/>
  <c r="K93"/>
  <c r="M93" s="1"/>
  <c r="O201"/>
  <c r="P201" s="1"/>
  <c r="K201"/>
  <c r="M201" s="1"/>
  <c r="O322"/>
  <c r="P322" s="1"/>
  <c r="K322"/>
  <c r="M322" s="1"/>
  <c r="O41"/>
  <c r="P41" s="1"/>
  <c r="K41"/>
  <c r="M41" s="1"/>
  <c r="O294"/>
  <c r="P294" s="1"/>
  <c r="K294"/>
  <c r="M294" s="1"/>
  <c r="O24"/>
  <c r="P24" s="1"/>
  <c r="K24"/>
  <c r="M24" s="1"/>
  <c r="O165"/>
  <c r="P165" s="1"/>
  <c r="K165"/>
  <c r="M165" s="1"/>
  <c r="O40"/>
  <c r="P40" s="1"/>
  <c r="K40"/>
  <c r="M40" s="1"/>
  <c r="O263"/>
  <c r="P263" s="1"/>
  <c r="K263"/>
  <c r="M263" s="1"/>
  <c r="O180"/>
  <c r="P180" s="1"/>
  <c r="K180"/>
  <c r="M180" s="1"/>
  <c r="O61"/>
  <c r="P61" s="1"/>
  <c r="K61"/>
  <c r="M61" s="1"/>
  <c r="O191"/>
  <c r="P191" s="1"/>
  <c r="K191"/>
  <c r="M191" s="1"/>
  <c r="O173"/>
  <c r="P173" s="1"/>
  <c r="K173"/>
  <c r="M173" s="1"/>
  <c r="O238"/>
  <c r="P238" s="1"/>
  <c r="K238"/>
  <c r="M238" s="1"/>
  <c r="O72"/>
  <c r="P72" s="1"/>
  <c r="K72"/>
  <c r="M72" s="1"/>
  <c r="O102"/>
  <c r="P102" s="1"/>
  <c r="K102"/>
  <c r="M102" s="1"/>
  <c r="O39"/>
  <c r="P39" s="1"/>
  <c r="K39"/>
  <c r="M39" s="1"/>
  <c r="O200"/>
  <c r="P200" s="1"/>
  <c r="K200"/>
  <c r="M200" s="1"/>
  <c r="O58"/>
  <c r="P58" s="1"/>
  <c r="K58"/>
  <c r="M58" s="1"/>
  <c r="O240"/>
  <c r="P240" s="1"/>
  <c r="K240"/>
  <c r="M240" s="1"/>
  <c r="O10"/>
  <c r="P10" s="1"/>
  <c r="K10"/>
  <c r="M10" s="1"/>
  <c r="O84"/>
  <c r="P84" s="1"/>
  <c r="K84"/>
  <c r="M84" s="1"/>
  <c r="O216"/>
  <c r="P216" s="1"/>
  <c r="K216"/>
  <c r="M216" s="1"/>
  <c r="O122"/>
  <c r="P122" s="1"/>
  <c r="K122"/>
  <c r="M122" s="1"/>
  <c r="O164"/>
  <c r="P164" s="1"/>
  <c r="K164"/>
  <c r="M164" s="1"/>
  <c r="O81"/>
  <c r="P81" s="1"/>
  <c r="K81"/>
  <c r="M81" s="1"/>
  <c r="O179"/>
  <c r="P179" s="1"/>
  <c r="K179"/>
  <c r="M179" s="1"/>
  <c r="O221"/>
  <c r="P221" s="1"/>
  <c r="K221"/>
  <c r="M221" s="1"/>
  <c r="O172"/>
  <c r="P172" s="1"/>
  <c r="K172"/>
  <c r="M172" s="1"/>
  <c r="O107"/>
  <c r="P107" s="1"/>
  <c r="K107"/>
  <c r="M107" s="1"/>
  <c r="O109"/>
  <c r="P109" s="1"/>
  <c r="K109"/>
  <c r="M109" s="1"/>
  <c r="O241"/>
  <c r="P241" s="1"/>
  <c r="K241"/>
  <c r="M241" s="1"/>
  <c r="O143"/>
  <c r="P143" s="1"/>
  <c r="K143"/>
  <c r="M143" s="1"/>
  <c r="O291"/>
  <c r="P291" s="1"/>
  <c r="K291"/>
  <c r="M291" s="1"/>
  <c r="O111"/>
  <c r="P111" s="1"/>
  <c r="K111"/>
  <c r="K330" s="1"/>
  <c r="O264"/>
  <c r="P264" s="1"/>
  <c r="K264"/>
  <c r="K330" i="17"/>
  <c r="M330" s="1"/>
  <c r="H330"/>
  <c r="H331"/>
  <c r="F331"/>
  <c r="O331" s="1"/>
  <c r="E331"/>
  <c r="F330"/>
  <c r="E330"/>
  <c r="H329"/>
  <c r="F329"/>
  <c r="E329"/>
  <c r="O329" s="1"/>
  <c r="M11" i="23"/>
  <c r="M12"/>
  <c r="C12"/>
  <c r="D12"/>
  <c r="E12"/>
  <c r="F12"/>
  <c r="G12"/>
  <c r="H12"/>
  <c r="I12"/>
  <c r="J12"/>
  <c r="K12"/>
  <c r="L12"/>
  <c r="B12"/>
  <c r="C11"/>
  <c r="D11"/>
  <c r="E11"/>
  <c r="F11"/>
  <c r="G11"/>
  <c r="H11"/>
  <c r="I11"/>
  <c r="J11"/>
  <c r="K11"/>
  <c r="L11"/>
  <c r="B11"/>
  <c r="O327" i="17"/>
  <c r="K327"/>
  <c r="M327" s="1"/>
  <c r="O326"/>
  <c r="K326"/>
  <c r="M326" s="1"/>
  <c r="O325"/>
  <c r="K325"/>
  <c r="M325" s="1"/>
  <c r="O324"/>
  <c r="K324"/>
  <c r="M324" s="1"/>
  <c r="O323"/>
  <c r="K323"/>
  <c r="M323" s="1"/>
  <c r="O322"/>
  <c r="K322"/>
  <c r="M322" s="1"/>
  <c r="O321"/>
  <c r="K321"/>
  <c r="M321" s="1"/>
  <c r="O320"/>
  <c r="K320"/>
  <c r="M320" s="1"/>
  <c r="O319"/>
  <c r="K319"/>
  <c r="M319" s="1"/>
  <c r="O318"/>
  <c r="K318"/>
  <c r="M318" s="1"/>
  <c r="O317"/>
  <c r="K317"/>
  <c r="M317" s="1"/>
  <c r="O316"/>
  <c r="K316"/>
  <c r="M316" s="1"/>
  <c r="O315"/>
  <c r="K315"/>
  <c r="M315" s="1"/>
  <c r="O314"/>
  <c r="K314"/>
  <c r="M314" s="1"/>
  <c r="O313"/>
  <c r="K313"/>
  <c r="M313" s="1"/>
  <c r="O312"/>
  <c r="K312"/>
  <c r="M312" s="1"/>
  <c r="O311"/>
  <c r="K311"/>
  <c r="M311" s="1"/>
  <c r="O310"/>
  <c r="K310"/>
  <c r="M310" s="1"/>
  <c r="O309"/>
  <c r="K309"/>
  <c r="M309" s="1"/>
  <c r="O308"/>
  <c r="K308"/>
  <c r="M308" s="1"/>
  <c r="O307"/>
  <c r="K307"/>
  <c r="M307" s="1"/>
  <c r="O306"/>
  <c r="K306"/>
  <c r="M306" s="1"/>
  <c r="O305"/>
  <c r="K305"/>
  <c r="M305" s="1"/>
  <c r="O304"/>
  <c r="K304"/>
  <c r="M304" s="1"/>
  <c r="O303"/>
  <c r="K303"/>
  <c r="M303" s="1"/>
  <c r="O302"/>
  <c r="K302"/>
  <c r="M302" s="1"/>
  <c r="O301"/>
  <c r="K301"/>
  <c r="M301" s="1"/>
  <c r="O300"/>
  <c r="K300"/>
  <c r="M300" s="1"/>
  <c r="O299"/>
  <c r="K299"/>
  <c r="M299" s="1"/>
  <c r="O298"/>
  <c r="K298"/>
  <c r="M298" s="1"/>
  <c r="O297"/>
  <c r="K297"/>
  <c r="M297" s="1"/>
  <c r="O296"/>
  <c r="K296"/>
  <c r="M296" s="1"/>
  <c r="O295"/>
  <c r="K295"/>
  <c r="M295" s="1"/>
  <c r="O294"/>
  <c r="K294"/>
  <c r="M294" s="1"/>
  <c r="O293"/>
  <c r="K293"/>
  <c r="M293" s="1"/>
  <c r="O292"/>
  <c r="K292"/>
  <c r="M292" s="1"/>
  <c r="O291"/>
  <c r="K291"/>
  <c r="M291" s="1"/>
  <c r="O290"/>
  <c r="K290"/>
  <c r="M290" s="1"/>
  <c r="O289"/>
  <c r="K289"/>
  <c r="M289" s="1"/>
  <c r="O288"/>
  <c r="K288"/>
  <c r="M288" s="1"/>
  <c r="O287"/>
  <c r="K287"/>
  <c r="M287" s="1"/>
  <c r="O286"/>
  <c r="K286"/>
  <c r="M286" s="1"/>
  <c r="O285"/>
  <c r="K285"/>
  <c r="M285" s="1"/>
  <c r="O284"/>
  <c r="K284"/>
  <c r="M284" s="1"/>
  <c r="O283"/>
  <c r="K283"/>
  <c r="M283" s="1"/>
  <c r="O282"/>
  <c r="K282"/>
  <c r="M282" s="1"/>
  <c r="O281"/>
  <c r="K281"/>
  <c r="M281" s="1"/>
  <c r="O280"/>
  <c r="K280"/>
  <c r="M280" s="1"/>
  <c r="O279"/>
  <c r="K279"/>
  <c r="M279" s="1"/>
  <c r="O278"/>
  <c r="K278"/>
  <c r="M278" s="1"/>
  <c r="O277"/>
  <c r="K277"/>
  <c r="M277" s="1"/>
  <c r="O276"/>
  <c r="K276"/>
  <c r="M276" s="1"/>
  <c r="O275"/>
  <c r="K275"/>
  <c r="M275" s="1"/>
  <c r="O274"/>
  <c r="K274"/>
  <c r="M274" s="1"/>
  <c r="O273"/>
  <c r="K273"/>
  <c r="M273" s="1"/>
  <c r="O272"/>
  <c r="K272"/>
  <c r="M272" s="1"/>
  <c r="O271"/>
  <c r="K271"/>
  <c r="M271" s="1"/>
  <c r="O270"/>
  <c r="K270"/>
  <c r="M270" s="1"/>
  <c r="O269"/>
  <c r="K269"/>
  <c r="M269" s="1"/>
  <c r="O268"/>
  <c r="K268"/>
  <c r="M268" s="1"/>
  <c r="O267"/>
  <c r="K267"/>
  <c r="M267" s="1"/>
  <c r="O266"/>
  <c r="K266"/>
  <c r="M266" s="1"/>
  <c r="O265"/>
  <c r="K265"/>
  <c r="M265" s="1"/>
  <c r="O264"/>
  <c r="K264"/>
  <c r="M264" s="1"/>
  <c r="O263"/>
  <c r="K263"/>
  <c r="M263" s="1"/>
  <c r="O262"/>
  <c r="K262"/>
  <c r="M262" s="1"/>
  <c r="O261"/>
  <c r="K261"/>
  <c r="M261" s="1"/>
  <c r="O260"/>
  <c r="K260"/>
  <c r="M260" s="1"/>
  <c r="O259"/>
  <c r="K259"/>
  <c r="M259" s="1"/>
  <c r="O258"/>
  <c r="K258"/>
  <c r="M258" s="1"/>
  <c r="O257"/>
  <c r="K257"/>
  <c r="M257" s="1"/>
  <c r="O256"/>
  <c r="K256"/>
  <c r="M256" s="1"/>
  <c r="O255"/>
  <c r="K255"/>
  <c r="M255" s="1"/>
  <c r="O254"/>
  <c r="K254"/>
  <c r="M254" s="1"/>
  <c r="O253"/>
  <c r="K253"/>
  <c r="M253" s="1"/>
  <c r="O252"/>
  <c r="K252"/>
  <c r="M252" s="1"/>
  <c r="O251"/>
  <c r="K251"/>
  <c r="M251" s="1"/>
  <c r="O250"/>
  <c r="K250"/>
  <c r="M250" s="1"/>
  <c r="O249"/>
  <c r="K249"/>
  <c r="M249" s="1"/>
  <c r="O248"/>
  <c r="K248"/>
  <c r="M248" s="1"/>
  <c r="O247"/>
  <c r="K247"/>
  <c r="M247" s="1"/>
  <c r="O246"/>
  <c r="K246"/>
  <c r="M246" s="1"/>
  <c r="O245"/>
  <c r="K245"/>
  <c r="M245" s="1"/>
  <c r="O244"/>
  <c r="K244"/>
  <c r="M244" s="1"/>
  <c r="O243"/>
  <c r="K243"/>
  <c r="M243" s="1"/>
  <c r="O242"/>
  <c r="K242"/>
  <c r="M242" s="1"/>
  <c r="O241"/>
  <c r="K241"/>
  <c r="M241" s="1"/>
  <c r="O240"/>
  <c r="K240"/>
  <c r="M240" s="1"/>
  <c r="O239"/>
  <c r="K239"/>
  <c r="M239" s="1"/>
  <c r="O238"/>
  <c r="K238"/>
  <c r="M238" s="1"/>
  <c r="O237"/>
  <c r="K237"/>
  <c r="M237" s="1"/>
  <c r="O236"/>
  <c r="K236"/>
  <c r="M236" s="1"/>
  <c r="O235"/>
  <c r="K235"/>
  <c r="M235" s="1"/>
  <c r="O234"/>
  <c r="K234"/>
  <c r="M234" s="1"/>
  <c r="O233"/>
  <c r="K233"/>
  <c r="M233" s="1"/>
  <c r="O232"/>
  <c r="K232"/>
  <c r="M232" s="1"/>
  <c r="O231"/>
  <c r="K231"/>
  <c r="M231" s="1"/>
  <c r="O230"/>
  <c r="K230"/>
  <c r="M230" s="1"/>
  <c r="O229"/>
  <c r="K229"/>
  <c r="M229" s="1"/>
  <c r="O228"/>
  <c r="K228"/>
  <c r="M228" s="1"/>
  <c r="O227"/>
  <c r="K227"/>
  <c r="M227" s="1"/>
  <c r="O226"/>
  <c r="K226"/>
  <c r="M226" s="1"/>
  <c r="O225"/>
  <c r="K225"/>
  <c r="M225" s="1"/>
  <c r="O224"/>
  <c r="K224"/>
  <c r="M224" s="1"/>
  <c r="O223"/>
  <c r="K223"/>
  <c r="M223" s="1"/>
  <c r="O222"/>
  <c r="K222"/>
  <c r="M222" s="1"/>
  <c r="O221"/>
  <c r="K221"/>
  <c r="M221" s="1"/>
  <c r="O220"/>
  <c r="K220"/>
  <c r="M220" s="1"/>
  <c r="O219"/>
  <c r="K219"/>
  <c r="M219" s="1"/>
  <c r="O218"/>
  <c r="K218"/>
  <c r="M218" s="1"/>
  <c r="O217"/>
  <c r="K217"/>
  <c r="M217" s="1"/>
  <c r="O216"/>
  <c r="K216"/>
  <c r="M216" s="1"/>
  <c r="O215"/>
  <c r="K215"/>
  <c r="M215" s="1"/>
  <c r="O214"/>
  <c r="K214"/>
  <c r="M214" s="1"/>
  <c r="O213"/>
  <c r="K213"/>
  <c r="M213" s="1"/>
  <c r="O212"/>
  <c r="K212"/>
  <c r="M212" s="1"/>
  <c r="O211"/>
  <c r="K211"/>
  <c r="M211" s="1"/>
  <c r="O210"/>
  <c r="K210"/>
  <c r="M210" s="1"/>
  <c r="O209"/>
  <c r="K209"/>
  <c r="M209" s="1"/>
  <c r="O208"/>
  <c r="K208"/>
  <c r="M208" s="1"/>
  <c r="O207"/>
  <c r="K207"/>
  <c r="M207" s="1"/>
  <c r="O206"/>
  <c r="K206"/>
  <c r="M206" s="1"/>
  <c r="O205"/>
  <c r="K205"/>
  <c r="M205" s="1"/>
  <c r="O204"/>
  <c r="K204"/>
  <c r="M204" s="1"/>
  <c r="O203"/>
  <c r="K203"/>
  <c r="M203" s="1"/>
  <c r="O202"/>
  <c r="K202"/>
  <c r="M202" s="1"/>
  <c r="O201"/>
  <c r="K201"/>
  <c r="M201" s="1"/>
  <c r="O200"/>
  <c r="K200"/>
  <c r="M200" s="1"/>
  <c r="O199"/>
  <c r="K199"/>
  <c r="M199" s="1"/>
  <c r="O198"/>
  <c r="K198"/>
  <c r="M198" s="1"/>
  <c r="O197"/>
  <c r="K197"/>
  <c r="M197" s="1"/>
  <c r="O196"/>
  <c r="K196"/>
  <c r="M196" s="1"/>
  <c r="O195"/>
  <c r="K195"/>
  <c r="M195" s="1"/>
  <c r="O194"/>
  <c r="K194"/>
  <c r="M194" s="1"/>
  <c r="O193"/>
  <c r="K193"/>
  <c r="M193" s="1"/>
  <c r="O192"/>
  <c r="K192"/>
  <c r="M192" s="1"/>
  <c r="O191"/>
  <c r="K191"/>
  <c r="M191" s="1"/>
  <c r="O190"/>
  <c r="K190"/>
  <c r="M190" s="1"/>
  <c r="O189"/>
  <c r="K189"/>
  <c r="M189" s="1"/>
  <c r="O188"/>
  <c r="K188"/>
  <c r="M188" s="1"/>
  <c r="O187"/>
  <c r="K187"/>
  <c r="M187" s="1"/>
  <c r="O186"/>
  <c r="K186"/>
  <c r="M186" s="1"/>
  <c r="O185"/>
  <c r="K185"/>
  <c r="M185" s="1"/>
  <c r="O184"/>
  <c r="K184"/>
  <c r="M184" s="1"/>
  <c r="O183"/>
  <c r="K183"/>
  <c r="M183" s="1"/>
  <c r="O182"/>
  <c r="K182"/>
  <c r="M182" s="1"/>
  <c r="O181"/>
  <c r="K181"/>
  <c r="M181" s="1"/>
  <c r="O180"/>
  <c r="K180"/>
  <c r="M180" s="1"/>
  <c r="O179"/>
  <c r="K179"/>
  <c r="M179" s="1"/>
  <c r="O178"/>
  <c r="K178"/>
  <c r="M178" s="1"/>
  <c r="O177"/>
  <c r="K177"/>
  <c r="M177" s="1"/>
  <c r="O176"/>
  <c r="K176"/>
  <c r="M176" s="1"/>
  <c r="O175"/>
  <c r="K175"/>
  <c r="M175" s="1"/>
  <c r="O174"/>
  <c r="K174"/>
  <c r="M174" s="1"/>
  <c r="O173"/>
  <c r="K173"/>
  <c r="M173" s="1"/>
  <c r="O172"/>
  <c r="K172"/>
  <c r="M172" s="1"/>
  <c r="O171"/>
  <c r="K171"/>
  <c r="M171" s="1"/>
  <c r="O170"/>
  <c r="K170"/>
  <c r="M170" s="1"/>
  <c r="O169"/>
  <c r="K169"/>
  <c r="M169" s="1"/>
  <c r="O168"/>
  <c r="K168"/>
  <c r="M168" s="1"/>
  <c r="O167"/>
  <c r="K167"/>
  <c r="M167" s="1"/>
  <c r="O166"/>
  <c r="K166"/>
  <c r="M166" s="1"/>
  <c r="O165"/>
  <c r="K165"/>
  <c r="M165" s="1"/>
  <c r="O164"/>
  <c r="K164"/>
  <c r="M164" s="1"/>
  <c r="O163"/>
  <c r="K163"/>
  <c r="M163" s="1"/>
  <c r="O162"/>
  <c r="K162"/>
  <c r="M162" s="1"/>
  <c r="O161"/>
  <c r="K161"/>
  <c r="M161" s="1"/>
  <c r="O160"/>
  <c r="K160"/>
  <c r="M160" s="1"/>
  <c r="O159"/>
  <c r="K159"/>
  <c r="M159" s="1"/>
  <c r="O158"/>
  <c r="K158"/>
  <c r="M158" s="1"/>
  <c r="O157"/>
  <c r="K157"/>
  <c r="M157" s="1"/>
  <c r="O156"/>
  <c r="K156"/>
  <c r="M156" s="1"/>
  <c r="O155"/>
  <c r="K155"/>
  <c r="M155" s="1"/>
  <c r="O154"/>
  <c r="K154"/>
  <c r="M154" s="1"/>
  <c r="O153"/>
  <c r="K153"/>
  <c r="M153" s="1"/>
  <c r="O152"/>
  <c r="K152"/>
  <c r="M152" s="1"/>
  <c r="O151"/>
  <c r="K151"/>
  <c r="M151" s="1"/>
  <c r="O150"/>
  <c r="K150"/>
  <c r="M150" s="1"/>
  <c r="O149"/>
  <c r="K149"/>
  <c r="M149" s="1"/>
  <c r="O148"/>
  <c r="K148"/>
  <c r="M148" s="1"/>
  <c r="O147"/>
  <c r="K147"/>
  <c r="M147" s="1"/>
  <c r="O146"/>
  <c r="K146"/>
  <c r="M146" s="1"/>
  <c r="O145"/>
  <c r="K145"/>
  <c r="M145" s="1"/>
  <c r="O144"/>
  <c r="K144"/>
  <c r="M144" s="1"/>
  <c r="O143"/>
  <c r="K143"/>
  <c r="M143" s="1"/>
  <c r="O142"/>
  <c r="K142"/>
  <c r="M142" s="1"/>
  <c r="O141"/>
  <c r="K141"/>
  <c r="M141" s="1"/>
  <c r="O140"/>
  <c r="K140"/>
  <c r="M140" s="1"/>
  <c r="O139"/>
  <c r="K139"/>
  <c r="M139" s="1"/>
  <c r="O138"/>
  <c r="K138"/>
  <c r="M138" s="1"/>
  <c r="O137"/>
  <c r="K137"/>
  <c r="M137" s="1"/>
  <c r="O136"/>
  <c r="K136"/>
  <c r="M136" s="1"/>
  <c r="O135"/>
  <c r="K135"/>
  <c r="M135" s="1"/>
  <c r="O134"/>
  <c r="K134"/>
  <c r="M134" s="1"/>
  <c r="O133"/>
  <c r="K133"/>
  <c r="M133" s="1"/>
  <c r="O132"/>
  <c r="K132"/>
  <c r="M132" s="1"/>
  <c r="O131"/>
  <c r="K131"/>
  <c r="M131" s="1"/>
  <c r="O130"/>
  <c r="K130"/>
  <c r="M130" s="1"/>
  <c r="O129"/>
  <c r="K129"/>
  <c r="M129" s="1"/>
  <c r="O128"/>
  <c r="K128"/>
  <c r="M128" s="1"/>
  <c r="O127"/>
  <c r="K127"/>
  <c r="M127" s="1"/>
  <c r="O126"/>
  <c r="K126"/>
  <c r="M126" s="1"/>
  <c r="O125"/>
  <c r="K125"/>
  <c r="M125" s="1"/>
  <c r="O124"/>
  <c r="K124"/>
  <c r="M124" s="1"/>
  <c r="O123"/>
  <c r="K123"/>
  <c r="M123" s="1"/>
  <c r="O122"/>
  <c r="K122"/>
  <c r="M122" s="1"/>
  <c r="O121"/>
  <c r="K121"/>
  <c r="M121" s="1"/>
  <c r="O120"/>
  <c r="K120"/>
  <c r="M120" s="1"/>
  <c r="O119"/>
  <c r="K119"/>
  <c r="M119" s="1"/>
  <c r="O118"/>
  <c r="K118"/>
  <c r="M118" s="1"/>
  <c r="O117"/>
  <c r="K117"/>
  <c r="M117" s="1"/>
  <c r="O116"/>
  <c r="K116"/>
  <c r="M116" s="1"/>
  <c r="O115"/>
  <c r="K115"/>
  <c r="M115" s="1"/>
  <c r="O114"/>
  <c r="K114"/>
  <c r="M114" s="1"/>
  <c r="O113"/>
  <c r="K113"/>
  <c r="M113" s="1"/>
  <c r="O112"/>
  <c r="K112"/>
  <c r="M112" s="1"/>
  <c r="O111"/>
  <c r="K111"/>
  <c r="M111" s="1"/>
  <c r="O110"/>
  <c r="K110"/>
  <c r="M110" s="1"/>
  <c r="O109"/>
  <c r="K109"/>
  <c r="M109" s="1"/>
  <c r="O108"/>
  <c r="K108"/>
  <c r="M108" s="1"/>
  <c r="O107"/>
  <c r="K107"/>
  <c r="M107" s="1"/>
  <c r="O106"/>
  <c r="K106"/>
  <c r="M106" s="1"/>
  <c r="O105"/>
  <c r="K105"/>
  <c r="M105" s="1"/>
  <c r="O104"/>
  <c r="K104"/>
  <c r="M104" s="1"/>
  <c r="O103"/>
  <c r="K103"/>
  <c r="M103" s="1"/>
  <c r="O102"/>
  <c r="K102"/>
  <c r="M102" s="1"/>
  <c r="O101"/>
  <c r="K101"/>
  <c r="M101" s="1"/>
  <c r="O100"/>
  <c r="K100"/>
  <c r="M100" s="1"/>
  <c r="O99"/>
  <c r="K99"/>
  <c r="M99" s="1"/>
  <c r="O98"/>
  <c r="K98"/>
  <c r="M98" s="1"/>
  <c r="O97"/>
  <c r="K97"/>
  <c r="M97" s="1"/>
  <c r="O96"/>
  <c r="K96"/>
  <c r="M96" s="1"/>
  <c r="O95"/>
  <c r="K95"/>
  <c r="M95" s="1"/>
  <c r="O94"/>
  <c r="K94"/>
  <c r="M94" s="1"/>
  <c r="O93"/>
  <c r="K93"/>
  <c r="M93" s="1"/>
  <c r="O92"/>
  <c r="K92"/>
  <c r="M92" s="1"/>
  <c r="O91"/>
  <c r="K91"/>
  <c r="M91" s="1"/>
  <c r="O90"/>
  <c r="K90"/>
  <c r="M90" s="1"/>
  <c r="O89"/>
  <c r="K89"/>
  <c r="M89" s="1"/>
  <c r="O88"/>
  <c r="K88"/>
  <c r="M88" s="1"/>
  <c r="O87"/>
  <c r="K87"/>
  <c r="M87" s="1"/>
  <c r="O86"/>
  <c r="K86"/>
  <c r="M86" s="1"/>
  <c r="O85"/>
  <c r="K85"/>
  <c r="M85" s="1"/>
  <c r="O84"/>
  <c r="K84"/>
  <c r="M84" s="1"/>
  <c r="O83"/>
  <c r="K83"/>
  <c r="M83" s="1"/>
  <c r="O82"/>
  <c r="K82"/>
  <c r="M82" s="1"/>
  <c r="O81"/>
  <c r="K81"/>
  <c r="M81" s="1"/>
  <c r="O80"/>
  <c r="K80"/>
  <c r="M80" s="1"/>
  <c r="O79"/>
  <c r="K79"/>
  <c r="M79" s="1"/>
  <c r="O78"/>
  <c r="K78"/>
  <c r="M78" s="1"/>
  <c r="O77"/>
  <c r="K77"/>
  <c r="M77" s="1"/>
  <c r="O76"/>
  <c r="K76"/>
  <c r="M76" s="1"/>
  <c r="O75"/>
  <c r="K75"/>
  <c r="M75" s="1"/>
  <c r="O74"/>
  <c r="K74"/>
  <c r="M74" s="1"/>
  <c r="O73"/>
  <c r="K73"/>
  <c r="M73" s="1"/>
  <c r="O72"/>
  <c r="K72"/>
  <c r="O71"/>
  <c r="K71"/>
  <c r="M71" s="1"/>
  <c r="O70"/>
  <c r="K70"/>
  <c r="M70" s="1"/>
  <c r="O69"/>
  <c r="K69"/>
  <c r="M69" s="1"/>
  <c r="O68"/>
  <c r="K68"/>
  <c r="M68" s="1"/>
  <c r="O67"/>
  <c r="K67"/>
  <c r="M67" s="1"/>
  <c r="O66"/>
  <c r="K66"/>
  <c r="M66" s="1"/>
  <c r="O65"/>
  <c r="K65"/>
  <c r="M65" s="1"/>
  <c r="O64"/>
  <c r="K64"/>
  <c r="M64" s="1"/>
  <c r="O63"/>
  <c r="K63"/>
  <c r="M63" s="1"/>
  <c r="O62"/>
  <c r="K62"/>
  <c r="M62" s="1"/>
  <c r="O61"/>
  <c r="K61"/>
  <c r="M61" s="1"/>
  <c r="O60"/>
  <c r="K60"/>
  <c r="M60" s="1"/>
  <c r="O59"/>
  <c r="K59"/>
  <c r="M59" s="1"/>
  <c r="O58"/>
  <c r="K58"/>
  <c r="M58" s="1"/>
  <c r="O57"/>
  <c r="K57"/>
  <c r="M57" s="1"/>
  <c r="O56"/>
  <c r="K56"/>
  <c r="M56" s="1"/>
  <c r="O55"/>
  <c r="K55"/>
  <c r="M55" s="1"/>
  <c r="O54"/>
  <c r="K54"/>
  <c r="M54" s="1"/>
  <c r="O53"/>
  <c r="K53"/>
  <c r="M53" s="1"/>
  <c r="O52"/>
  <c r="K52"/>
  <c r="M52" s="1"/>
  <c r="O51"/>
  <c r="K51"/>
  <c r="M51" s="1"/>
  <c r="O50"/>
  <c r="K50"/>
  <c r="M50" s="1"/>
  <c r="O49"/>
  <c r="K49"/>
  <c r="M49" s="1"/>
  <c r="O48"/>
  <c r="K48"/>
  <c r="M48" s="1"/>
  <c r="O47"/>
  <c r="K47"/>
  <c r="M47" s="1"/>
  <c r="O46"/>
  <c r="K46"/>
  <c r="M46" s="1"/>
  <c r="O45"/>
  <c r="K45"/>
  <c r="M45" s="1"/>
  <c r="O44"/>
  <c r="K44"/>
  <c r="M44" s="1"/>
  <c r="O43"/>
  <c r="K43"/>
  <c r="M43" s="1"/>
  <c r="O42"/>
  <c r="K42"/>
  <c r="M42" s="1"/>
  <c r="O41"/>
  <c r="K41"/>
  <c r="M41" s="1"/>
  <c r="O40"/>
  <c r="K40"/>
  <c r="M40" s="1"/>
  <c r="O39"/>
  <c r="K39"/>
  <c r="M39" s="1"/>
  <c r="O38"/>
  <c r="K38"/>
  <c r="M38" s="1"/>
  <c r="O37"/>
  <c r="K37"/>
  <c r="M37" s="1"/>
  <c r="O36"/>
  <c r="K36"/>
  <c r="M36" s="1"/>
  <c r="O35"/>
  <c r="K35"/>
  <c r="M35" s="1"/>
  <c r="O34"/>
  <c r="K34"/>
  <c r="M34" s="1"/>
  <c r="O33"/>
  <c r="K33"/>
  <c r="M33" s="1"/>
  <c r="O32"/>
  <c r="K32"/>
  <c r="M32" s="1"/>
  <c r="O31"/>
  <c r="K31"/>
  <c r="M31" s="1"/>
  <c r="O30"/>
  <c r="K30"/>
  <c r="M30" s="1"/>
  <c r="O29"/>
  <c r="K29"/>
  <c r="M29" s="1"/>
  <c r="O28"/>
  <c r="K28"/>
  <c r="M28" s="1"/>
  <c r="O27"/>
  <c r="K27"/>
  <c r="M27" s="1"/>
  <c r="O26"/>
  <c r="K26"/>
  <c r="M26" s="1"/>
  <c r="O25"/>
  <c r="K25"/>
  <c r="M25" s="1"/>
  <c r="O24"/>
  <c r="K24"/>
  <c r="M24" s="1"/>
  <c r="O23"/>
  <c r="K23"/>
  <c r="M23" s="1"/>
  <c r="O22"/>
  <c r="K22"/>
  <c r="M22" s="1"/>
  <c r="O21"/>
  <c r="K21"/>
  <c r="M21" s="1"/>
  <c r="O20"/>
  <c r="K20"/>
  <c r="M20" s="1"/>
  <c r="O19"/>
  <c r="K19"/>
  <c r="M19" s="1"/>
  <c r="O18"/>
  <c r="K18"/>
  <c r="M18" s="1"/>
  <c r="O17"/>
  <c r="K17"/>
  <c r="M17" s="1"/>
  <c r="O16"/>
  <c r="K16"/>
  <c r="M16" s="1"/>
  <c r="O15"/>
  <c r="K15"/>
  <c r="M15" s="1"/>
  <c r="O14"/>
  <c r="K14"/>
  <c r="M14" s="1"/>
  <c r="O13"/>
  <c r="K13"/>
  <c r="M13" s="1"/>
  <c r="O12"/>
  <c r="K12"/>
  <c r="M12" s="1"/>
  <c r="O11"/>
  <c r="K11"/>
  <c r="M11" s="1"/>
  <c r="O10"/>
  <c r="K10"/>
  <c r="M10" s="1"/>
  <c r="O9"/>
  <c r="K9"/>
  <c r="M9" s="1"/>
  <c r="O8"/>
  <c r="K8"/>
  <c r="M8" s="1"/>
  <c r="O7"/>
  <c r="K7"/>
  <c r="M7" s="1"/>
  <c r="O6"/>
  <c r="K6"/>
  <c r="M6" s="1"/>
  <c r="O5"/>
  <c r="K5"/>
  <c r="M5" s="1"/>
  <c r="O4"/>
  <c r="K4"/>
  <c r="M4" s="1"/>
  <c r="O3"/>
  <c r="K3"/>
  <c r="M3" s="1"/>
  <c r="O2"/>
  <c r="K2"/>
  <c r="M2" s="1"/>
  <c r="L318" l="1"/>
  <c r="N318" s="1"/>
  <c r="K329"/>
  <c r="M329" s="1"/>
  <c r="K331"/>
  <c r="M331" s="1"/>
  <c r="O329" i="16"/>
  <c r="O330"/>
  <c r="O331"/>
  <c r="K331"/>
  <c r="M331" s="1"/>
  <c r="K329"/>
  <c r="M329" s="1"/>
  <c r="M235"/>
  <c r="L235"/>
  <c r="N235" s="1"/>
  <c r="L264"/>
  <c r="M264"/>
  <c r="L111"/>
  <c r="M111"/>
  <c r="L291"/>
  <c r="N291" s="1"/>
  <c r="L143"/>
  <c r="N143" s="1"/>
  <c r="L241"/>
  <c r="N241" s="1"/>
  <c r="L109"/>
  <c r="N109" s="1"/>
  <c r="L107"/>
  <c r="N107" s="1"/>
  <c r="L172"/>
  <c r="N172" s="1"/>
  <c r="L221"/>
  <c r="N221" s="1"/>
  <c r="L179"/>
  <c r="N179" s="1"/>
  <c r="L81"/>
  <c r="N81" s="1"/>
  <c r="L164"/>
  <c r="N164" s="1"/>
  <c r="L122"/>
  <c r="N122" s="1"/>
  <c r="L216"/>
  <c r="N216" s="1"/>
  <c r="L84"/>
  <c r="N84" s="1"/>
  <c r="L10"/>
  <c r="N10" s="1"/>
  <c r="L240"/>
  <c r="N240" s="1"/>
  <c r="L58"/>
  <c r="N58" s="1"/>
  <c r="L200"/>
  <c r="N200" s="1"/>
  <c r="L39"/>
  <c r="N39" s="1"/>
  <c r="L102"/>
  <c r="N102" s="1"/>
  <c r="L72"/>
  <c r="N72" s="1"/>
  <c r="L238"/>
  <c r="N238" s="1"/>
  <c r="L173"/>
  <c r="N173" s="1"/>
  <c r="L191"/>
  <c r="N191" s="1"/>
  <c r="L61"/>
  <c r="N61" s="1"/>
  <c r="L180"/>
  <c r="N180" s="1"/>
  <c r="L263"/>
  <c r="N263" s="1"/>
  <c r="L40"/>
  <c r="N40" s="1"/>
  <c r="L165"/>
  <c r="N165" s="1"/>
  <c r="L24"/>
  <c r="N24" s="1"/>
  <c r="L294"/>
  <c r="N294" s="1"/>
  <c r="L41"/>
  <c r="N41" s="1"/>
  <c r="L322"/>
  <c r="N322" s="1"/>
  <c r="L201"/>
  <c r="N201" s="1"/>
  <c r="L93"/>
  <c r="N93" s="1"/>
  <c r="L91"/>
  <c r="N91" s="1"/>
  <c r="L66"/>
  <c r="N66" s="1"/>
  <c r="L103"/>
  <c r="N103" s="1"/>
  <c r="L34"/>
  <c r="N34" s="1"/>
  <c r="L321"/>
  <c r="N321" s="1"/>
  <c r="L300"/>
  <c r="N300" s="1"/>
  <c r="L289"/>
  <c r="N289" s="1"/>
  <c r="L323"/>
  <c r="N323" s="1"/>
  <c r="L251"/>
  <c r="N251" s="1"/>
  <c r="L296"/>
  <c r="N296" s="1"/>
  <c r="L77"/>
  <c r="N77" s="1"/>
  <c r="L120"/>
  <c r="N120" s="1"/>
  <c r="L167"/>
  <c r="N167" s="1"/>
  <c r="L293"/>
  <c r="N293" s="1"/>
  <c r="L162"/>
  <c r="N162" s="1"/>
  <c r="L129"/>
  <c r="N129" s="1"/>
  <c r="L25"/>
  <c r="N25" s="1"/>
  <c r="L252"/>
  <c r="N252" s="1"/>
  <c r="L306"/>
  <c r="N306" s="1"/>
  <c r="L292"/>
  <c r="N292" s="1"/>
  <c r="L197"/>
  <c r="N197" s="1"/>
  <c r="L73"/>
  <c r="N73" s="1"/>
  <c r="L258"/>
  <c r="N258" s="1"/>
  <c r="L21"/>
  <c r="N21" s="1"/>
  <c r="L245"/>
  <c r="N245" s="1"/>
  <c r="L314"/>
  <c r="N314" s="1"/>
  <c r="L319"/>
  <c r="N319" s="1"/>
  <c r="L45"/>
  <c r="N45" s="1"/>
  <c r="L135"/>
  <c r="N135" s="1"/>
  <c r="L203"/>
  <c r="N203" s="1"/>
  <c r="L158"/>
  <c r="N158" s="1"/>
  <c r="L133"/>
  <c r="N133" s="1"/>
  <c r="L17"/>
  <c r="N17" s="1"/>
  <c r="L60"/>
  <c r="N60" s="1"/>
  <c r="L80"/>
  <c r="N80" s="1"/>
  <c r="L260"/>
  <c r="N260" s="1"/>
  <c r="L65"/>
  <c r="N65" s="1"/>
  <c r="L54"/>
  <c r="N54" s="1"/>
  <c r="L82"/>
  <c r="N82" s="1"/>
  <c r="L326"/>
  <c r="N326" s="1"/>
  <c r="L20"/>
  <c r="N20" s="1"/>
  <c r="L295"/>
  <c r="N295" s="1"/>
  <c r="L175"/>
  <c r="N175" s="1"/>
  <c r="L218"/>
  <c r="N218" s="1"/>
  <c r="L259"/>
  <c r="N259" s="1"/>
  <c r="L3"/>
  <c r="N3" s="1"/>
  <c r="L148"/>
  <c r="N148" s="1"/>
  <c r="L312"/>
  <c r="N312" s="1"/>
  <c r="L136"/>
  <c r="N136" s="1"/>
  <c r="L257"/>
  <c r="N257" s="1"/>
  <c r="L269"/>
  <c r="N269" s="1"/>
  <c r="L250"/>
  <c r="N250" s="1"/>
  <c r="L304"/>
  <c r="N304" s="1"/>
  <c r="L220"/>
  <c r="N220" s="1"/>
  <c r="L311"/>
  <c r="N311" s="1"/>
  <c r="L155"/>
  <c r="N155" s="1"/>
  <c r="L49"/>
  <c r="N49" s="1"/>
  <c r="L185"/>
  <c r="N185" s="1"/>
  <c r="L92"/>
  <c r="N92" s="1"/>
  <c r="L176"/>
  <c r="N176" s="1"/>
  <c r="L327"/>
  <c r="N327" s="1"/>
  <c r="L33"/>
  <c r="N33" s="1"/>
  <c r="L189"/>
  <c r="N189" s="1"/>
  <c r="L76"/>
  <c r="N76" s="1"/>
  <c r="L157"/>
  <c r="N157" s="1"/>
  <c r="L286"/>
  <c r="N286" s="1"/>
  <c r="L71"/>
  <c r="N71" s="1"/>
  <c r="L27"/>
  <c r="N27" s="1"/>
  <c r="L43"/>
  <c r="N43" s="1"/>
  <c r="L192"/>
  <c r="N192" s="1"/>
  <c r="L287"/>
  <c r="N287" s="1"/>
  <c r="L28"/>
  <c r="N28" s="1"/>
  <c r="L262"/>
  <c r="N262" s="1"/>
  <c r="L274"/>
  <c r="N274" s="1"/>
  <c r="L70"/>
  <c r="N70" s="1"/>
  <c r="L225"/>
  <c r="N225" s="1"/>
  <c r="L313"/>
  <c r="N313" s="1"/>
  <c r="L283"/>
  <c r="N283" s="1"/>
  <c r="L270"/>
  <c r="N270" s="1"/>
  <c r="L205"/>
  <c r="N205" s="1"/>
  <c r="L18"/>
  <c r="N18" s="1"/>
  <c r="L114"/>
  <c r="N114" s="1"/>
  <c r="L227"/>
  <c r="N227" s="1"/>
  <c r="L317"/>
  <c r="N317" s="1"/>
  <c r="L101"/>
  <c r="N101" s="1"/>
  <c r="L299"/>
  <c r="N299" s="1"/>
  <c r="L213"/>
  <c r="N213" s="1"/>
  <c r="L131"/>
  <c r="N131" s="1"/>
  <c r="L12"/>
  <c r="N12" s="1"/>
  <c r="L307"/>
  <c r="N307" s="1"/>
  <c r="L127"/>
  <c r="N127" s="1"/>
  <c r="L186"/>
  <c r="N186" s="1"/>
  <c r="L96"/>
  <c r="N96" s="1"/>
  <c r="L261"/>
  <c r="N261" s="1"/>
  <c r="L231"/>
  <c r="N231" s="1"/>
  <c r="L94"/>
  <c r="N94" s="1"/>
  <c r="L243"/>
  <c r="N243" s="1"/>
  <c r="L209"/>
  <c r="N209" s="1"/>
  <c r="L236"/>
  <c r="N236" s="1"/>
  <c r="L199"/>
  <c r="N199" s="1"/>
  <c r="L198"/>
  <c r="N198" s="1"/>
  <c r="L228"/>
  <c r="N228" s="1"/>
  <c r="L74"/>
  <c r="N74" s="1"/>
  <c r="L239"/>
  <c r="N239" s="1"/>
  <c r="L297"/>
  <c r="N297" s="1"/>
  <c r="L268"/>
  <c r="N268" s="1"/>
  <c r="L290"/>
  <c r="N290" s="1"/>
  <c r="L55"/>
  <c r="N55" s="1"/>
  <c r="L37"/>
  <c r="N37" s="1"/>
  <c r="L280"/>
  <c r="N280" s="1"/>
  <c r="L284"/>
  <c r="N284" s="1"/>
  <c r="L44"/>
  <c r="N44" s="1"/>
  <c r="L248"/>
  <c r="N248" s="1"/>
  <c r="L318"/>
  <c r="N318" s="1"/>
  <c r="L219"/>
  <c r="N219" s="1"/>
  <c r="L15"/>
  <c r="N15" s="1"/>
  <c r="L85"/>
  <c r="N85" s="1"/>
  <c r="L126"/>
  <c r="N126" s="1"/>
  <c r="L151"/>
  <c r="N151" s="1"/>
  <c r="L121"/>
  <c r="N121" s="1"/>
  <c r="L67"/>
  <c r="N67" s="1"/>
  <c r="L242"/>
  <c r="N242" s="1"/>
  <c r="L278"/>
  <c r="N278" s="1"/>
  <c r="L139"/>
  <c r="N139" s="1"/>
  <c r="L215"/>
  <c r="N215" s="1"/>
  <c r="L152"/>
  <c r="N152" s="1"/>
  <c r="L124"/>
  <c r="N124" s="1"/>
  <c r="L47"/>
  <c r="N47" s="1"/>
  <c r="L320"/>
  <c r="N320" s="1"/>
  <c r="L171"/>
  <c r="N171" s="1"/>
  <c r="L106"/>
  <c r="N106" s="1"/>
  <c r="L272"/>
  <c r="N272" s="1"/>
  <c r="L123"/>
  <c r="N123" s="1"/>
  <c r="L194"/>
  <c r="N194" s="1"/>
  <c r="L196"/>
  <c r="N196" s="1"/>
  <c r="L249"/>
  <c r="N249" s="1"/>
  <c r="L63"/>
  <c r="N63" s="1"/>
  <c r="L302"/>
  <c r="N302" s="1"/>
  <c r="L281"/>
  <c r="N281" s="1"/>
  <c r="L154"/>
  <c r="N154" s="1"/>
  <c r="L145"/>
  <c r="N145" s="1"/>
  <c r="L52"/>
  <c r="N52" s="1"/>
  <c r="L277"/>
  <c r="N277" s="1"/>
  <c r="L130"/>
  <c r="N130" s="1"/>
  <c r="L273"/>
  <c r="N273" s="1"/>
  <c r="L308"/>
  <c r="N308" s="1"/>
  <c r="L134"/>
  <c r="N134" s="1"/>
  <c r="L108"/>
  <c r="N108" s="1"/>
  <c r="L35"/>
  <c r="N35" s="1"/>
  <c r="L7"/>
  <c r="N7" s="1"/>
  <c r="L56"/>
  <c r="N56" s="1"/>
  <c r="L90"/>
  <c r="N90" s="1"/>
  <c r="L206"/>
  <c r="N206" s="1"/>
  <c r="L181"/>
  <c r="N181" s="1"/>
  <c r="L79"/>
  <c r="N79" s="1"/>
  <c r="L97"/>
  <c r="N97" s="1"/>
  <c r="L150"/>
  <c r="N150" s="1"/>
  <c r="L69"/>
  <c r="N69" s="1"/>
  <c r="L222"/>
  <c r="N222" s="1"/>
  <c r="L324"/>
  <c r="N324" s="1"/>
  <c r="L78"/>
  <c r="N78" s="1"/>
  <c r="L169"/>
  <c r="N169" s="1"/>
  <c r="L271"/>
  <c r="N271" s="1"/>
  <c r="L212"/>
  <c r="N212" s="1"/>
  <c r="L282"/>
  <c r="N282" s="1"/>
  <c r="L204"/>
  <c r="N204" s="1"/>
  <c r="L4"/>
  <c r="N4" s="1"/>
  <c r="L105"/>
  <c r="N105" s="1"/>
  <c r="L116"/>
  <c r="N116" s="1"/>
  <c r="L68"/>
  <c r="N68" s="1"/>
  <c r="L207"/>
  <c r="N207" s="1"/>
  <c r="L153"/>
  <c r="N153" s="1"/>
  <c r="L104"/>
  <c r="N104" s="1"/>
  <c r="L149"/>
  <c r="N149" s="1"/>
  <c r="L178"/>
  <c r="N178" s="1"/>
  <c r="L232"/>
  <c r="N232" s="1"/>
  <c r="L146"/>
  <c r="N146" s="1"/>
  <c r="L301"/>
  <c r="N301" s="1"/>
  <c r="L190"/>
  <c r="N190" s="1"/>
  <c r="L144"/>
  <c r="N144" s="1"/>
  <c r="L62"/>
  <c r="N62" s="1"/>
  <c r="L64"/>
  <c r="N64" s="1"/>
  <c r="L50"/>
  <c r="N50" s="1"/>
  <c r="L267"/>
  <c r="N267" s="1"/>
  <c r="L51"/>
  <c r="N51" s="1"/>
  <c r="L309"/>
  <c r="N309" s="1"/>
  <c r="L163"/>
  <c r="N163" s="1"/>
  <c r="L88"/>
  <c r="N88" s="1"/>
  <c r="L11"/>
  <c r="N11" s="1"/>
  <c r="L182"/>
  <c r="N182" s="1"/>
  <c r="L14"/>
  <c r="N14" s="1"/>
  <c r="L23"/>
  <c r="N23" s="1"/>
  <c r="L246"/>
  <c r="N246" s="1"/>
  <c r="L303"/>
  <c r="N303" s="1"/>
  <c r="L195"/>
  <c r="N195" s="1"/>
  <c r="L224"/>
  <c r="N224" s="1"/>
  <c r="L95"/>
  <c r="N95" s="1"/>
  <c r="L276"/>
  <c r="N276" s="1"/>
  <c r="L315"/>
  <c r="N315" s="1"/>
  <c r="L210"/>
  <c r="N210" s="1"/>
  <c r="L22"/>
  <c r="N22" s="1"/>
  <c r="L98"/>
  <c r="N98" s="1"/>
  <c r="L42"/>
  <c r="N42" s="1"/>
  <c r="L16"/>
  <c r="N16" s="1"/>
  <c r="L254"/>
  <c r="N254" s="1"/>
  <c r="L32"/>
  <c r="N32" s="1"/>
  <c r="L193"/>
  <c r="N193" s="1"/>
  <c r="L285"/>
  <c r="N285" s="1"/>
  <c r="L253"/>
  <c r="N253" s="1"/>
  <c r="L30"/>
  <c r="N30" s="1"/>
  <c r="L112"/>
  <c r="N112" s="1"/>
  <c r="L208"/>
  <c r="N208" s="1"/>
  <c r="L170"/>
  <c r="N170" s="1"/>
  <c r="L279"/>
  <c r="N279" s="1"/>
  <c r="L183"/>
  <c r="N183" s="1"/>
  <c r="L275"/>
  <c r="N275" s="1"/>
  <c r="L113"/>
  <c r="N113" s="1"/>
  <c r="L217"/>
  <c r="N217" s="1"/>
  <c r="L214"/>
  <c r="N214" s="1"/>
  <c r="L174"/>
  <c r="N174" s="1"/>
  <c r="L31"/>
  <c r="N31" s="1"/>
  <c r="L6"/>
  <c r="N6" s="1"/>
  <c r="L117"/>
  <c r="N117" s="1"/>
  <c r="L298"/>
  <c r="N298" s="1"/>
  <c r="L265"/>
  <c r="N265" s="1"/>
  <c r="L87"/>
  <c r="N87" s="1"/>
  <c r="L188"/>
  <c r="N188" s="1"/>
  <c r="L156"/>
  <c r="N156" s="1"/>
  <c r="L147"/>
  <c r="N147" s="1"/>
  <c r="L57"/>
  <c r="N57" s="1"/>
  <c r="L160"/>
  <c r="N160" s="1"/>
  <c r="L118"/>
  <c r="N118" s="1"/>
  <c r="L13"/>
  <c r="N13" s="1"/>
  <c r="L9"/>
  <c r="N9" s="1"/>
  <c r="L83"/>
  <c r="N83" s="1"/>
  <c r="L310"/>
  <c r="N310" s="1"/>
  <c r="L26"/>
  <c r="N26" s="1"/>
  <c r="L46"/>
  <c r="N46" s="1"/>
  <c r="L137"/>
  <c r="N137" s="1"/>
  <c r="L266"/>
  <c r="N266" s="1"/>
  <c r="L244"/>
  <c r="N244" s="1"/>
  <c r="L99"/>
  <c r="N99" s="1"/>
  <c r="L161"/>
  <c r="N161" s="1"/>
  <c r="L305"/>
  <c r="N305" s="1"/>
  <c r="L59"/>
  <c r="N59" s="1"/>
  <c r="L132"/>
  <c r="N132" s="1"/>
  <c r="L110"/>
  <c r="N110" s="1"/>
  <c r="L233"/>
  <c r="N233" s="1"/>
  <c r="L2"/>
  <c r="N2" s="1"/>
  <c r="L237"/>
  <c r="N237" s="1"/>
  <c r="L288"/>
  <c r="N288" s="1"/>
  <c r="L187"/>
  <c r="N187" s="1"/>
  <c r="L19"/>
  <c r="N19" s="1"/>
  <c r="L5"/>
  <c r="N5" s="1"/>
  <c r="L168"/>
  <c r="N168" s="1"/>
  <c r="L177"/>
  <c r="N177" s="1"/>
  <c r="L128"/>
  <c r="N128" s="1"/>
  <c r="L316"/>
  <c r="N316" s="1"/>
  <c r="L211"/>
  <c r="N211" s="1"/>
  <c r="L141"/>
  <c r="N141" s="1"/>
  <c r="L159"/>
  <c r="N159" s="1"/>
  <c r="L115"/>
  <c r="N115" s="1"/>
  <c r="L223"/>
  <c r="N223" s="1"/>
  <c r="L226"/>
  <c r="N226" s="1"/>
  <c r="L256"/>
  <c r="N256" s="1"/>
  <c r="L36"/>
  <c r="N36" s="1"/>
  <c r="L38"/>
  <c r="N38" s="1"/>
  <c r="L119"/>
  <c r="N119" s="1"/>
  <c r="L247"/>
  <c r="N247" s="1"/>
  <c r="L100"/>
  <c r="N100" s="1"/>
  <c r="L255"/>
  <c r="N255" s="1"/>
  <c r="L325"/>
  <c r="N325" s="1"/>
  <c r="L53"/>
  <c r="N53" s="1"/>
  <c r="L138"/>
  <c r="N138" s="1"/>
  <c r="L229"/>
  <c r="N229" s="1"/>
  <c r="L8"/>
  <c r="N8" s="1"/>
  <c r="L89"/>
  <c r="N89" s="1"/>
  <c r="L234"/>
  <c r="N234" s="1"/>
  <c r="L29"/>
  <c r="N29" s="1"/>
  <c r="L202"/>
  <c r="N202" s="1"/>
  <c r="L140"/>
  <c r="N140" s="1"/>
  <c r="L75"/>
  <c r="N75" s="1"/>
  <c r="L142"/>
  <c r="N142" s="1"/>
  <c r="L86"/>
  <c r="N86" s="1"/>
  <c r="L184"/>
  <c r="N184" s="1"/>
  <c r="L48"/>
  <c r="N48" s="1"/>
  <c r="L166"/>
  <c r="N166" s="1"/>
  <c r="L230"/>
  <c r="N230" s="1"/>
  <c r="L125"/>
  <c r="N125" s="1"/>
  <c r="M330"/>
  <c r="O330" i="17"/>
  <c r="M72"/>
  <c r="L72"/>
  <c r="N72" s="1"/>
  <c r="L2"/>
  <c r="L3"/>
  <c r="L4"/>
  <c r="N4" s="1"/>
  <c r="L5"/>
  <c r="N5" s="1"/>
  <c r="L6"/>
  <c r="N6" s="1"/>
  <c r="L7"/>
  <c r="N7" s="1"/>
  <c r="L8"/>
  <c r="N8" s="1"/>
  <c r="L9"/>
  <c r="N9" s="1"/>
  <c r="L10"/>
  <c r="N10" s="1"/>
  <c r="L11"/>
  <c r="N11" s="1"/>
  <c r="L12"/>
  <c r="N12" s="1"/>
  <c r="L13"/>
  <c r="N13" s="1"/>
  <c r="L14"/>
  <c r="N14" s="1"/>
  <c r="L15"/>
  <c r="N15" s="1"/>
  <c r="L16"/>
  <c r="N16" s="1"/>
  <c r="L17"/>
  <c r="N17" s="1"/>
  <c r="L18"/>
  <c r="N18" s="1"/>
  <c r="L19"/>
  <c r="N19" s="1"/>
  <c r="L20"/>
  <c r="N20" s="1"/>
  <c r="L21"/>
  <c r="N21" s="1"/>
  <c r="L22"/>
  <c r="N22" s="1"/>
  <c r="L23"/>
  <c r="N23" s="1"/>
  <c r="L24"/>
  <c r="N24" s="1"/>
  <c r="L25"/>
  <c r="N25" s="1"/>
  <c r="L26"/>
  <c r="N26" s="1"/>
  <c r="L27"/>
  <c r="N27" s="1"/>
  <c r="L28"/>
  <c r="N28" s="1"/>
  <c r="L29"/>
  <c r="N29" s="1"/>
  <c r="L30"/>
  <c r="N30" s="1"/>
  <c r="L31"/>
  <c r="N31" s="1"/>
  <c r="L32"/>
  <c r="N32" s="1"/>
  <c r="L33"/>
  <c r="N33" s="1"/>
  <c r="L34"/>
  <c r="N34" s="1"/>
  <c r="L35"/>
  <c r="N35" s="1"/>
  <c r="L36"/>
  <c r="N36" s="1"/>
  <c r="L37"/>
  <c r="N37" s="1"/>
  <c r="L38"/>
  <c r="N38" s="1"/>
  <c r="L39"/>
  <c r="N39" s="1"/>
  <c r="L40"/>
  <c r="N40" s="1"/>
  <c r="L41"/>
  <c r="N41" s="1"/>
  <c r="L42"/>
  <c r="N42" s="1"/>
  <c r="L43"/>
  <c r="N43" s="1"/>
  <c r="L44"/>
  <c r="N44" s="1"/>
  <c r="L45"/>
  <c r="N45" s="1"/>
  <c r="L46"/>
  <c r="N46" s="1"/>
  <c r="L47"/>
  <c r="N47" s="1"/>
  <c r="L48"/>
  <c r="N48" s="1"/>
  <c r="L49"/>
  <c r="N49" s="1"/>
  <c r="L50"/>
  <c r="N50" s="1"/>
  <c r="L51"/>
  <c r="N51" s="1"/>
  <c r="L52"/>
  <c r="N52" s="1"/>
  <c r="L53"/>
  <c r="N53" s="1"/>
  <c r="L54"/>
  <c r="N54" s="1"/>
  <c r="L55"/>
  <c r="N55" s="1"/>
  <c r="L56"/>
  <c r="N56" s="1"/>
  <c r="L57"/>
  <c r="N57" s="1"/>
  <c r="L58"/>
  <c r="N58" s="1"/>
  <c r="L59"/>
  <c r="N59" s="1"/>
  <c r="L60"/>
  <c r="N60" s="1"/>
  <c r="L61"/>
  <c r="N61" s="1"/>
  <c r="L62"/>
  <c r="N62" s="1"/>
  <c r="L63"/>
  <c r="N63" s="1"/>
  <c r="L64"/>
  <c r="N64" s="1"/>
  <c r="L65"/>
  <c r="N65" s="1"/>
  <c r="L66"/>
  <c r="N66" s="1"/>
  <c r="L67"/>
  <c r="N67" s="1"/>
  <c r="L68"/>
  <c r="N68" s="1"/>
  <c r="L69"/>
  <c r="N69" s="1"/>
  <c r="L70"/>
  <c r="N70" s="1"/>
  <c r="L71"/>
  <c r="N71" s="1"/>
  <c r="L73"/>
  <c r="N73" s="1"/>
  <c r="L74"/>
  <c r="N74" s="1"/>
  <c r="L75"/>
  <c r="N75" s="1"/>
  <c r="L76"/>
  <c r="N76" s="1"/>
  <c r="L77"/>
  <c r="N77" s="1"/>
  <c r="L78"/>
  <c r="N78" s="1"/>
  <c r="L79"/>
  <c r="N79" s="1"/>
  <c r="L80"/>
  <c r="N80" s="1"/>
  <c r="L81"/>
  <c r="N81" s="1"/>
  <c r="L82"/>
  <c r="N82" s="1"/>
  <c r="L83"/>
  <c r="N83" s="1"/>
  <c r="L84"/>
  <c r="N84" s="1"/>
  <c r="L85"/>
  <c r="N85" s="1"/>
  <c r="L86"/>
  <c r="N86" s="1"/>
  <c r="L87"/>
  <c r="N87" s="1"/>
  <c r="L88"/>
  <c r="N88" s="1"/>
  <c r="L89"/>
  <c r="N89" s="1"/>
  <c r="L90"/>
  <c r="N90" s="1"/>
  <c r="L91"/>
  <c r="N91" s="1"/>
  <c r="L92"/>
  <c r="N92" s="1"/>
  <c r="L93"/>
  <c r="N93" s="1"/>
  <c r="L94"/>
  <c r="N94" s="1"/>
  <c r="L95"/>
  <c r="N95" s="1"/>
  <c r="L96"/>
  <c r="N96" s="1"/>
  <c r="L97"/>
  <c r="N97" s="1"/>
  <c r="L98"/>
  <c r="N98" s="1"/>
  <c r="L99"/>
  <c r="N99" s="1"/>
  <c r="L100"/>
  <c r="N100" s="1"/>
  <c r="L101"/>
  <c r="N101" s="1"/>
  <c r="L102"/>
  <c r="N102" s="1"/>
  <c r="L103"/>
  <c r="N103" s="1"/>
  <c r="L104"/>
  <c r="N104" s="1"/>
  <c r="L105"/>
  <c r="N105" s="1"/>
  <c r="L106"/>
  <c r="N106" s="1"/>
  <c r="L107"/>
  <c r="N107" s="1"/>
  <c r="L108"/>
  <c r="N108" s="1"/>
  <c r="L109"/>
  <c r="N109" s="1"/>
  <c r="L110"/>
  <c r="N110" s="1"/>
  <c r="L111"/>
  <c r="N111" s="1"/>
  <c r="L112"/>
  <c r="N112" s="1"/>
  <c r="L113"/>
  <c r="N113" s="1"/>
  <c r="L114"/>
  <c r="N114" s="1"/>
  <c r="L115"/>
  <c r="N115" s="1"/>
  <c r="L116"/>
  <c r="N116" s="1"/>
  <c r="L117"/>
  <c r="N117" s="1"/>
  <c r="L118"/>
  <c r="N118" s="1"/>
  <c r="L119"/>
  <c r="N119" s="1"/>
  <c r="L120"/>
  <c r="N120" s="1"/>
  <c r="L121"/>
  <c r="N121" s="1"/>
  <c r="L122"/>
  <c r="N122" s="1"/>
  <c r="L123"/>
  <c r="N123" s="1"/>
  <c r="L124"/>
  <c r="N124" s="1"/>
  <c r="L125"/>
  <c r="N125" s="1"/>
  <c r="L126"/>
  <c r="N126" s="1"/>
  <c r="L127"/>
  <c r="N127" s="1"/>
  <c r="L128"/>
  <c r="N128" s="1"/>
  <c r="L129"/>
  <c r="N129" s="1"/>
  <c r="L130"/>
  <c r="N130" s="1"/>
  <c r="L131"/>
  <c r="N131" s="1"/>
  <c r="L132"/>
  <c r="N132" s="1"/>
  <c r="L133"/>
  <c r="N133" s="1"/>
  <c r="L134"/>
  <c r="N134" s="1"/>
  <c r="L135"/>
  <c r="N135" s="1"/>
  <c r="L136"/>
  <c r="N136" s="1"/>
  <c r="L137"/>
  <c r="N137" s="1"/>
  <c r="L138"/>
  <c r="N138" s="1"/>
  <c r="L139"/>
  <c r="N139" s="1"/>
  <c r="L140"/>
  <c r="N140" s="1"/>
  <c r="L141"/>
  <c r="N141" s="1"/>
  <c r="L142"/>
  <c r="N142" s="1"/>
  <c r="L143"/>
  <c r="N143" s="1"/>
  <c r="L144"/>
  <c r="N144" s="1"/>
  <c r="L145"/>
  <c r="N145" s="1"/>
  <c r="L146"/>
  <c r="N146" s="1"/>
  <c r="L147"/>
  <c r="N147" s="1"/>
  <c r="L148"/>
  <c r="N148" s="1"/>
  <c r="L149"/>
  <c r="N149" s="1"/>
  <c r="L150"/>
  <c r="N150" s="1"/>
  <c r="L151"/>
  <c r="N151" s="1"/>
  <c r="L152"/>
  <c r="N152" s="1"/>
  <c r="L153"/>
  <c r="N153" s="1"/>
  <c r="L154"/>
  <c r="N154" s="1"/>
  <c r="L155"/>
  <c r="N155" s="1"/>
  <c r="L156"/>
  <c r="N156" s="1"/>
  <c r="L157"/>
  <c r="N157" s="1"/>
  <c r="L158"/>
  <c r="N158" s="1"/>
  <c r="L159"/>
  <c r="N159" s="1"/>
  <c r="L160"/>
  <c r="N160" s="1"/>
  <c r="L161"/>
  <c r="N161" s="1"/>
  <c r="L162"/>
  <c r="N162" s="1"/>
  <c r="L163"/>
  <c r="N163" s="1"/>
  <c r="L164"/>
  <c r="N164" s="1"/>
  <c r="L165"/>
  <c r="N165" s="1"/>
  <c r="L166"/>
  <c r="N166" s="1"/>
  <c r="L167"/>
  <c r="N167" s="1"/>
  <c r="L168"/>
  <c r="N168" s="1"/>
  <c r="L169"/>
  <c r="N169" s="1"/>
  <c r="L170"/>
  <c r="N170" s="1"/>
  <c r="L171"/>
  <c r="N171" s="1"/>
  <c r="L172"/>
  <c r="N172" s="1"/>
  <c r="L173"/>
  <c r="N173" s="1"/>
  <c r="L174"/>
  <c r="N174" s="1"/>
  <c r="L175"/>
  <c r="N175" s="1"/>
  <c r="L176"/>
  <c r="N176" s="1"/>
  <c r="L177"/>
  <c r="N177" s="1"/>
  <c r="L178"/>
  <c r="N178" s="1"/>
  <c r="L179"/>
  <c r="N179" s="1"/>
  <c r="L180"/>
  <c r="N180" s="1"/>
  <c r="L181"/>
  <c r="N181" s="1"/>
  <c r="L182"/>
  <c r="N182" s="1"/>
  <c r="L183"/>
  <c r="N183" s="1"/>
  <c r="L184"/>
  <c r="N184" s="1"/>
  <c r="L185"/>
  <c r="N185" s="1"/>
  <c r="L186"/>
  <c r="N186" s="1"/>
  <c r="L187"/>
  <c r="N187" s="1"/>
  <c r="L188"/>
  <c r="N188" s="1"/>
  <c r="L189"/>
  <c r="N189" s="1"/>
  <c r="L190"/>
  <c r="N190" s="1"/>
  <c r="L191"/>
  <c r="N191" s="1"/>
  <c r="L192"/>
  <c r="N192" s="1"/>
  <c r="L193"/>
  <c r="N193" s="1"/>
  <c r="L194"/>
  <c r="N194" s="1"/>
  <c r="L195"/>
  <c r="N195" s="1"/>
  <c r="L196"/>
  <c r="N196" s="1"/>
  <c r="L197"/>
  <c r="N197" s="1"/>
  <c r="L198"/>
  <c r="N198" s="1"/>
  <c r="L199"/>
  <c r="N199" s="1"/>
  <c r="L200"/>
  <c r="N200" s="1"/>
  <c r="L201"/>
  <c r="N201" s="1"/>
  <c r="L202"/>
  <c r="N202" s="1"/>
  <c r="L203"/>
  <c r="N203" s="1"/>
  <c r="L204"/>
  <c r="N204" s="1"/>
  <c r="L205"/>
  <c r="N205" s="1"/>
  <c r="L206"/>
  <c r="N206" s="1"/>
  <c r="L207"/>
  <c r="N207" s="1"/>
  <c r="L208"/>
  <c r="N208" s="1"/>
  <c r="L209"/>
  <c r="N209" s="1"/>
  <c r="L210"/>
  <c r="N210" s="1"/>
  <c r="L211"/>
  <c r="N211" s="1"/>
  <c r="L212"/>
  <c r="N212" s="1"/>
  <c r="L213"/>
  <c r="N213" s="1"/>
  <c r="L214"/>
  <c r="N214" s="1"/>
  <c r="L215"/>
  <c r="N215" s="1"/>
  <c r="L216"/>
  <c r="N216" s="1"/>
  <c r="L217"/>
  <c r="N217" s="1"/>
  <c r="L218"/>
  <c r="N218" s="1"/>
  <c r="L219"/>
  <c r="N219" s="1"/>
  <c r="L220"/>
  <c r="N220" s="1"/>
  <c r="L221"/>
  <c r="N221" s="1"/>
  <c r="L222"/>
  <c r="N222" s="1"/>
  <c r="L223"/>
  <c r="N223" s="1"/>
  <c r="L224"/>
  <c r="N224" s="1"/>
  <c r="L225"/>
  <c r="N225" s="1"/>
  <c r="L226"/>
  <c r="N226" s="1"/>
  <c r="L227"/>
  <c r="N227" s="1"/>
  <c r="L228"/>
  <c r="N228" s="1"/>
  <c r="L229"/>
  <c r="N229" s="1"/>
  <c r="L230"/>
  <c r="N230" s="1"/>
  <c r="L231"/>
  <c r="N231" s="1"/>
  <c r="L232"/>
  <c r="N232" s="1"/>
  <c r="L233"/>
  <c r="N233" s="1"/>
  <c r="L234"/>
  <c r="N234" s="1"/>
  <c r="L235"/>
  <c r="N235" s="1"/>
  <c r="L236"/>
  <c r="N236" s="1"/>
  <c r="L237"/>
  <c r="N237" s="1"/>
  <c r="L238"/>
  <c r="N238" s="1"/>
  <c r="L239"/>
  <c r="N239" s="1"/>
  <c r="L240"/>
  <c r="N240" s="1"/>
  <c r="L241"/>
  <c r="N241" s="1"/>
  <c r="L242"/>
  <c r="N242" s="1"/>
  <c r="L243"/>
  <c r="N243" s="1"/>
  <c r="L244"/>
  <c r="N244" s="1"/>
  <c r="L245"/>
  <c r="N245" s="1"/>
  <c r="L246"/>
  <c r="N246" s="1"/>
  <c r="L247"/>
  <c r="N247" s="1"/>
  <c r="L248"/>
  <c r="N248" s="1"/>
  <c r="L249"/>
  <c r="N249" s="1"/>
  <c r="L250"/>
  <c r="N250" s="1"/>
  <c r="L251"/>
  <c r="N251" s="1"/>
  <c r="L252"/>
  <c r="N252" s="1"/>
  <c r="L253"/>
  <c r="N253" s="1"/>
  <c r="L254"/>
  <c r="N254" s="1"/>
  <c r="L255"/>
  <c r="N255" s="1"/>
  <c r="L256"/>
  <c r="N256" s="1"/>
  <c r="L257"/>
  <c r="N257" s="1"/>
  <c r="L258"/>
  <c r="N258" s="1"/>
  <c r="L259"/>
  <c r="N259" s="1"/>
  <c r="L260"/>
  <c r="N260" s="1"/>
  <c r="L261"/>
  <c r="N261" s="1"/>
  <c r="L262"/>
  <c r="N262" s="1"/>
  <c r="L263"/>
  <c r="N263" s="1"/>
  <c r="L264"/>
  <c r="N264" s="1"/>
  <c r="L265"/>
  <c r="N265" s="1"/>
  <c r="L266"/>
  <c r="N266" s="1"/>
  <c r="L267"/>
  <c r="N267" s="1"/>
  <c r="L268"/>
  <c r="N268" s="1"/>
  <c r="L269"/>
  <c r="N269" s="1"/>
  <c r="L270"/>
  <c r="N270" s="1"/>
  <c r="L271"/>
  <c r="N271" s="1"/>
  <c r="L272"/>
  <c r="N272" s="1"/>
  <c r="L273"/>
  <c r="N273" s="1"/>
  <c r="L274"/>
  <c r="N274" s="1"/>
  <c r="L275"/>
  <c r="N275" s="1"/>
  <c r="L276"/>
  <c r="N276" s="1"/>
  <c r="L277"/>
  <c r="N277" s="1"/>
  <c r="L278"/>
  <c r="N278" s="1"/>
  <c r="L279"/>
  <c r="N279" s="1"/>
  <c r="L280"/>
  <c r="N280" s="1"/>
  <c r="L281"/>
  <c r="N281" s="1"/>
  <c r="L282"/>
  <c r="N282" s="1"/>
  <c r="L283"/>
  <c r="N283" s="1"/>
  <c r="L284"/>
  <c r="N284" s="1"/>
  <c r="L285"/>
  <c r="N285" s="1"/>
  <c r="L286"/>
  <c r="N286" s="1"/>
  <c r="L287"/>
  <c r="N287" s="1"/>
  <c r="L288"/>
  <c r="N288" s="1"/>
  <c r="L289"/>
  <c r="N289" s="1"/>
  <c r="L290"/>
  <c r="N290" s="1"/>
  <c r="L291"/>
  <c r="N291" s="1"/>
  <c r="L292"/>
  <c r="N292" s="1"/>
  <c r="L293"/>
  <c r="N293" s="1"/>
  <c r="L294"/>
  <c r="N294" s="1"/>
  <c r="L295"/>
  <c r="N295" s="1"/>
  <c r="L296"/>
  <c r="N296" s="1"/>
  <c r="L297"/>
  <c r="N297" s="1"/>
  <c r="L298"/>
  <c r="N298" s="1"/>
  <c r="L299"/>
  <c r="N299" s="1"/>
  <c r="L300"/>
  <c r="N300" s="1"/>
  <c r="L301"/>
  <c r="N301" s="1"/>
  <c r="L302"/>
  <c r="N302" s="1"/>
  <c r="L303"/>
  <c r="N303" s="1"/>
  <c r="L304"/>
  <c r="N304" s="1"/>
  <c r="L305"/>
  <c r="N305" s="1"/>
  <c r="L306"/>
  <c r="N306" s="1"/>
  <c r="L307"/>
  <c r="N307" s="1"/>
  <c r="L308"/>
  <c r="N308" s="1"/>
  <c r="L309"/>
  <c r="N309" s="1"/>
  <c r="L310"/>
  <c r="N310" s="1"/>
  <c r="L311"/>
  <c r="N311" s="1"/>
  <c r="L312"/>
  <c r="N312" s="1"/>
  <c r="L313"/>
  <c r="N313" s="1"/>
  <c r="L314"/>
  <c r="N314" s="1"/>
  <c r="L315"/>
  <c r="N315" s="1"/>
  <c r="L316"/>
  <c r="N316" s="1"/>
  <c r="L317"/>
  <c r="N317" s="1"/>
  <c r="L319"/>
  <c r="N319" s="1"/>
  <c r="L320"/>
  <c r="N320" s="1"/>
  <c r="L321"/>
  <c r="N321" s="1"/>
  <c r="L322"/>
  <c r="N322" s="1"/>
  <c r="L323"/>
  <c r="N323" s="1"/>
  <c r="L324"/>
  <c r="N324" s="1"/>
  <c r="L325"/>
  <c r="N325" s="1"/>
  <c r="L326"/>
  <c r="N326" s="1"/>
  <c r="L327"/>
  <c r="N327" s="1"/>
  <c r="N3" l="1"/>
  <c r="L330"/>
  <c r="N330" s="1"/>
  <c r="N2"/>
  <c r="L329"/>
  <c r="N329" s="1"/>
  <c r="L331"/>
  <c r="N331" s="1"/>
  <c r="L330" i="16"/>
  <c r="N330" s="1"/>
  <c r="N111"/>
  <c r="L331"/>
  <c r="N331" s="1"/>
  <c r="L329"/>
  <c r="N329" s="1"/>
  <c r="N264"/>
</calcChain>
</file>

<file path=xl/sharedStrings.xml><?xml version="1.0" encoding="utf-8"?>
<sst xmlns="http://schemas.openxmlformats.org/spreadsheetml/2006/main" count="4237" uniqueCount="176">
  <si>
    <t>C</t>
  </si>
  <si>
    <t>G</t>
  </si>
  <si>
    <t>Cliente</t>
  </si>
  <si>
    <t>Fecha</t>
  </si>
  <si>
    <t>Nº factura</t>
  </si>
  <si>
    <t>bultos</t>
  </si>
  <si>
    <t>tipo</t>
  </si>
  <si>
    <t>transportista</t>
  </si>
  <si>
    <t>País</t>
  </si>
  <si>
    <t>m3</t>
  </si>
  <si>
    <t>kilos</t>
  </si>
  <si>
    <t>mes</t>
  </si>
  <si>
    <t>Total general</t>
  </si>
  <si>
    <t xml:space="preserve"> </t>
  </si>
  <si>
    <t>Alemania</t>
  </si>
  <si>
    <t>Dinamarca</t>
  </si>
  <si>
    <t>Francia</t>
  </si>
  <si>
    <t>Holanda</t>
  </si>
  <si>
    <t>Italia</t>
  </si>
  <si>
    <t>Suiza</t>
  </si>
  <si>
    <t>CIMPEN</t>
  </si>
  <si>
    <t>TOTAL</t>
  </si>
  <si>
    <t>jaime costa</t>
  </si>
  <si>
    <t>ana gonzalez</t>
  </si>
  <si>
    <t>mercedes perez</t>
  </si>
  <si>
    <t>carlos salcedo</t>
  </si>
  <si>
    <t>juan albelda</t>
  </si>
  <si>
    <t>iratxe anson</t>
  </si>
  <si>
    <t>ikerne elorduy</t>
  </si>
  <si>
    <t>miguel aroza</t>
  </si>
  <si>
    <t>primitivo albiol</t>
  </si>
  <si>
    <t>juana caceres</t>
  </si>
  <si>
    <t>ines costa</t>
  </si>
  <si>
    <t>pepe serrano</t>
  </si>
  <si>
    <t>lorena etxaniz</t>
  </si>
  <si>
    <t>jordi camps</t>
  </si>
  <si>
    <t>Tni S.A.</t>
  </si>
  <si>
    <t>Algol S.A.</t>
  </si>
  <si>
    <t>Velasco S.L.</t>
  </si>
  <si>
    <t>Ilumberri s.a.</t>
  </si>
  <si>
    <t>Lebrel</t>
  </si>
  <si>
    <t>cargo europa S.L.</t>
  </si>
  <si>
    <t>macondo s.l.</t>
  </si>
  <si>
    <t>Roman Piñero</t>
  </si>
  <si>
    <t>costo trafico €</t>
  </si>
  <si>
    <t>Importe factura €</t>
  </si>
  <si>
    <t>Belgica</t>
  </si>
  <si>
    <t>costo m3</t>
  </si>
  <si>
    <t>% costo tte / factura</t>
  </si>
  <si>
    <t>costo m3 €</t>
  </si>
  <si>
    <t>costo kilo €</t>
  </si>
  <si>
    <t>Valores</t>
  </si>
  <si>
    <t>(Todas)</t>
  </si>
  <si>
    <t>'bultos</t>
  </si>
  <si>
    <t>'kilos</t>
  </si>
  <si>
    <t>'Importe factura €</t>
  </si>
  <si>
    <t>'costo trafico €</t>
  </si>
  <si>
    <t>'m3</t>
  </si>
  <si>
    <t>evolución similar a 'bultos' ya que se obtienen por conversión, según enunciado</t>
  </si>
  <si>
    <t>idéntica afirmación respecto a los kilos</t>
  </si>
  <si>
    <t>% costo tte/factura</t>
  </si>
  <si>
    <t>GRUPAGE</t>
  </si>
  <si>
    <t>CARGA COMPLETA</t>
  </si>
  <si>
    <t>'M3</t>
  </si>
  <si>
    <t>Costo m3</t>
  </si>
  <si>
    <t>global</t>
  </si>
  <si>
    <t>carga completa</t>
  </si>
  <si>
    <t>grupaje</t>
  </si>
  <si>
    <t>Bélgica</t>
  </si>
  <si>
    <t>ABC</t>
  </si>
  <si>
    <t>A; &gt; 30</t>
  </si>
  <si>
    <t>C; &gt; 10</t>
  </si>
  <si>
    <t>D; &gt; 5</t>
  </si>
  <si>
    <t>E; &lt; 5</t>
  </si>
  <si>
    <t>GRUPO</t>
  </si>
  <si>
    <t>Costo tráfico</t>
  </si>
  <si>
    <t>Nº envíos</t>
  </si>
  <si>
    <t>ITEMS</t>
  </si>
  <si>
    <t>El grupo C, con un volumen importante, alrededor del 18%, convendría analizarlo. La mayor</t>
  </si>
  <si>
    <t xml:space="preserve">parte se ha efectuado en régimen de carga completa lo que indica que si ya hemos  </t>
  </si>
  <si>
    <t>mucho más.</t>
  </si>
  <si>
    <t xml:space="preserve">ajustado las tarifas (análisis transportista-país, transportista y geográfco) no se puede hacer  </t>
  </si>
  <si>
    <t xml:space="preserve">En los casos B y A entramos en zona peligrosa. ¿Nos estamos comiendo todo el margen? </t>
  </si>
  <si>
    <t>Habrá que analizar con detalle. Si bien es cierto que son pocas expediciones y representan un</t>
  </si>
  <si>
    <t xml:space="preserve">porcentaje reducido del total del costo de transporte: alrededor de 5.100 € frente a 256.000 € </t>
  </si>
  <si>
    <t>´Importe factura €</t>
  </si>
  <si>
    <t>Total ´Importe factura €</t>
  </si>
  <si>
    <t>Total 'costo trafico €</t>
  </si>
  <si>
    <t>Total 'm3</t>
  </si>
  <si>
    <t>Total 'kilos</t>
  </si>
  <si>
    <t>'costo trafico € Alemania</t>
  </si>
  <si>
    <t>'m3 Alemania</t>
  </si>
  <si>
    <t>'kilos Alemania</t>
  </si>
  <si>
    <t>'costo trafico € Belgica</t>
  </si>
  <si>
    <t>'m3 Belgica</t>
  </si>
  <si>
    <t>'kilos Belgica</t>
  </si>
  <si>
    <t>'costo trafico € Dinamarca</t>
  </si>
  <si>
    <t>'m3 Dinamarca</t>
  </si>
  <si>
    <t>'kilos Dinamarca</t>
  </si>
  <si>
    <t>'costo trafico € Francia</t>
  </si>
  <si>
    <t>'m3 Francia</t>
  </si>
  <si>
    <t>'kilos Francia</t>
  </si>
  <si>
    <t>'costo trafico € Holanda</t>
  </si>
  <si>
    <t>'m3 Holanda</t>
  </si>
  <si>
    <t>'kilos Holanda</t>
  </si>
  <si>
    <t>'costo trafico € Italia</t>
  </si>
  <si>
    <t>'m3 Italia</t>
  </si>
  <si>
    <t>'kilos Italia</t>
  </si>
  <si>
    <t>'costo trafico € Suiza</t>
  </si>
  <si>
    <t>'m3 Suiza</t>
  </si>
  <si>
    <t>'kilos Suiza</t>
  </si>
  <si>
    <t>Aunque los volúmenes no son grandes, el costo unitario / m3 es muy elevado. Conviene investigar.</t>
  </si>
  <si>
    <t>Los costos unitarios m3 son sensiblemente más altos que en el caso de Bélgica. Conviene investigar.</t>
  </si>
  <si>
    <t>Precios correctos, aunque los volúmenes no son grandes.</t>
  </si>
  <si>
    <t>Convendría comparar el resto de destinos con Bélgica. ¿Por qué las diferencias?</t>
  </si>
  <si>
    <t>Precio grupaje sensiblemente más alto que precio carga completa y mayor que a Bélgica aunque la distancia es menor. ?????</t>
  </si>
  <si>
    <t>Correcto.</t>
  </si>
  <si>
    <t>Habrá que vigilar con especial atención los destinos con mayor volumen de envío y costo: Alemania, Francia, Holanda y Suiza.</t>
  </si>
  <si>
    <t>Poco volumen en grupaje pero precio muy elevado. ???</t>
  </si>
  <si>
    <t>Total 'Importe factura €</t>
  </si>
  <si>
    <t>'Importe factura € Alemania</t>
  </si>
  <si>
    <t>'Importe factura € Belgica</t>
  </si>
  <si>
    <t>'Importe factura € Dinamarca</t>
  </si>
  <si>
    <t>'Importe factura € Francia</t>
  </si>
  <si>
    <t>'Importe factura € Holanda</t>
  </si>
  <si>
    <t>'Importe factura € Italia</t>
  </si>
  <si>
    <t>'Importe factura € Suiza</t>
  </si>
  <si>
    <t>numero de envíos</t>
  </si>
  <si>
    <t>numero de envíos Alemania</t>
  </si>
  <si>
    <t>numero de envíos Belgica</t>
  </si>
  <si>
    <t>numero de envíos Dinamarca</t>
  </si>
  <si>
    <t>numero de envíos Francia</t>
  </si>
  <si>
    <t>numero de envíos Holanda</t>
  </si>
  <si>
    <t>numero de envíos Italia</t>
  </si>
  <si>
    <t>numero de envíos Suiza</t>
  </si>
  <si>
    <t>Total numero de envíos</t>
  </si>
  <si>
    <t>Es un análisis complejo que pretende analizar las expediciones en tridimensional:</t>
  </si>
  <si>
    <t>por transsportista</t>
  </si>
  <si>
    <t>por país</t>
  </si>
  <si>
    <t>por tipo: C y G</t>
  </si>
  <si>
    <t>Las conclusiones hay que matizarlas porque puede haber detalles adicionales que escapan al mero análisis de costos.</t>
  </si>
  <si>
    <t xml:space="preserve">Algol y Lebrel son los transportistas con mayor volumen de facturación. </t>
  </si>
  <si>
    <t>Filtro en celda B1</t>
  </si>
  <si>
    <t xml:space="preserve">Tenga cuidado si está analizando los envíos tipo 'C', tipo 'G' o ambos.  </t>
  </si>
  <si>
    <t>Recordemos que los valores A &gt; 30; B &gt;20… indican el porcentaje que supone el costo del envío y el importe facturado..</t>
  </si>
  <si>
    <t xml:space="preserve">La mayor parte del costo de tráfico está en los grupos D y E. Correcto. </t>
  </si>
  <si>
    <t>Importe facturado</t>
  </si>
  <si>
    <t>Costo trafico</t>
  </si>
  <si>
    <t xml:space="preserve"> m3</t>
  </si>
  <si>
    <t xml:space="preserve"> kilos</t>
  </si>
  <si>
    <t>nº envíos</t>
  </si>
  <si>
    <t>% costo trafico / importe factura</t>
  </si>
  <si>
    <t>% m3 / total</t>
  </si>
  <si>
    <t>Hay que analizar el destino de las expediciones pues hay fuerte diferencia en el costo m3</t>
  </si>
  <si>
    <t xml:space="preserve">entre, por ejemplo, mercedes perez (buen cliente y bajo costo unitario) </t>
  </si>
  <si>
    <t>y jaime costa (buen cliente y costo alto, muy por encima de la media).</t>
  </si>
  <si>
    <t>costo envío</t>
  </si>
  <si>
    <t>COMENTARIOS</t>
  </si>
  <si>
    <t>Este primer análisis clarifica el volumen físico de tráfico, importe facturado y costo factura tráfico tanto a nivel total como por modalidad de transporte: carga completa / grupaje.</t>
  </si>
  <si>
    <t>también señala el % costo transporte / importe facturado. En algunos envíos es muy alto. Habrá que analizar aquellos en los cuales el costo del porte supere el 10%. Un costo</t>
  </si>
  <si>
    <t>de tráfico elevado puede suponer la pérdida del margen comercial.</t>
  </si>
  <si>
    <t>El % costo tráfico / importe facturado se mantiene razonablemente en una horquilla alrededor del promedio.</t>
  </si>
  <si>
    <t>Sin embargo no sucede lo mismo con el costoi m3. ????</t>
  </si>
  <si>
    <t>Esta hoja es similar a la hoja 'cargaa completa - grupaje' excepto en la última columna.</t>
  </si>
  <si>
    <t>Los grupos (tamaño y franja comprendida) son aleatorios.</t>
  </si>
  <si>
    <t>Las expediciones de los grupos 'A' y 'B' conviene analizarlas porque tienen un costo tráfico muy alto porcentualmente comparado con el importe facturado.</t>
  </si>
  <si>
    <t>El grupo 'C' convendría no dejarlo de lado.</t>
  </si>
  <si>
    <t>Mejores precios todavía que en Bélgica. Averiguar por qué.</t>
  </si>
  <si>
    <t>Algol tiene, comparativamente, tarifas elevadas</t>
  </si>
  <si>
    <t>Representan un importe de 206.000 € sobre un costo total de 256.000. Alrededor del 80%</t>
  </si>
  <si>
    <t>Son clientes importantes: carlos salcedo, mercedes pérez, juan albelda, jaime costa.</t>
  </si>
  <si>
    <t>clientes</t>
  </si>
  <si>
    <t>Destinos</t>
  </si>
  <si>
    <t>transportistas</t>
  </si>
  <si>
    <t>destinos</t>
  </si>
  <si>
    <t>varios items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</si>
</sst>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DFF65"/>
        <bgColor indexed="64"/>
      </patternFill>
    </fill>
    <fill>
      <patternFill patternType="solid">
        <fgColor rgb="FF66FF3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1" fontId="1" fillId="0" borderId="0" xfId="0" applyNumberFormat="1" applyFont="1"/>
    <xf numFmtId="0" fontId="1" fillId="0" borderId="0" xfId="0" applyFont="1"/>
    <xf numFmtId="0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 wrapText="1"/>
    </xf>
    <xf numFmtId="3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left"/>
    </xf>
    <xf numFmtId="0" fontId="2" fillId="0" borderId="0" xfId="0" applyFont="1"/>
    <xf numFmtId="1" fontId="2" fillId="0" borderId="0" xfId="0" applyNumberFormat="1" applyFont="1"/>
    <xf numFmtId="14" fontId="2" fillId="0" borderId="0" xfId="0" applyNumberFormat="1" applyFont="1"/>
    <xf numFmtId="0" fontId="2" fillId="0" borderId="0" xfId="0" applyNumberFormat="1" applyFont="1"/>
    <xf numFmtId="3" fontId="2" fillId="0" borderId="0" xfId="0" applyNumberFormat="1" applyFont="1"/>
    <xf numFmtId="2" fontId="2" fillId="0" borderId="0" xfId="0" applyNumberFormat="1" applyFont="1"/>
    <xf numFmtId="4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1" fontId="1" fillId="2" borderId="0" xfId="0" applyNumberFormat="1" applyFont="1" applyFill="1"/>
    <xf numFmtId="3" fontId="1" fillId="2" borderId="0" xfId="0" applyNumberFormat="1" applyFont="1" applyFill="1"/>
    <xf numFmtId="4" fontId="1" fillId="2" borderId="0" xfId="0" applyNumberFormat="1" applyFont="1" applyFill="1"/>
    <xf numFmtId="4" fontId="1" fillId="3" borderId="0" xfId="0" applyNumberFormat="1" applyFont="1" applyFill="1" applyAlignment="1">
      <alignment horizontal="right"/>
    </xf>
    <xf numFmtId="2" fontId="1" fillId="3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pivotButton="1" applyFont="1"/>
    <xf numFmtId="0" fontId="2" fillId="0" borderId="0" xfId="0" applyFont="1" applyAlignment="1">
      <alignment horizontal="left"/>
    </xf>
    <xf numFmtId="164" fontId="2" fillId="0" borderId="0" xfId="0" applyNumberFormat="1" applyFont="1"/>
    <xf numFmtId="0" fontId="4" fillId="0" borderId="0" xfId="0" applyFont="1" applyAlignment="1">
      <alignment horizontal="left"/>
    </xf>
    <xf numFmtId="164" fontId="4" fillId="0" borderId="0" xfId="0" applyNumberFormat="1" applyFont="1"/>
    <xf numFmtId="0" fontId="2" fillId="0" borderId="0" xfId="0" applyFont="1" applyAlignment="1">
      <alignment horizontal="left" inden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left"/>
    </xf>
    <xf numFmtId="3" fontId="2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/>
    <xf numFmtId="0" fontId="2" fillId="0" borderId="0" xfId="0" applyFont="1" applyAlignment="1">
      <alignment horizontal="right" wrapText="1"/>
    </xf>
    <xf numFmtId="165" fontId="2" fillId="0" borderId="0" xfId="0" applyNumberFormat="1" applyFont="1"/>
    <xf numFmtId="1" fontId="1" fillId="4" borderId="0" xfId="0" applyNumberFormat="1" applyFont="1" applyFill="1"/>
    <xf numFmtId="0" fontId="5" fillId="5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3" fontId="2" fillId="0" borderId="0" xfId="0" applyNumberFormat="1" applyFont="1" applyFill="1"/>
    <xf numFmtId="3" fontId="2" fillId="3" borderId="0" xfId="0" applyNumberFormat="1" applyFont="1" applyFill="1"/>
    <xf numFmtId="3" fontId="2" fillId="3" borderId="0" xfId="0" applyNumberFormat="1" applyFont="1" applyFill="1" applyAlignment="1">
      <alignment horizontal="right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" fontId="1" fillId="0" borderId="0" xfId="0" applyNumberFormat="1" applyFont="1" applyFill="1"/>
    <xf numFmtId="0" fontId="6" fillId="0" borderId="0" xfId="0" applyFont="1" applyAlignment="1">
      <alignment horizontal="left"/>
    </xf>
    <xf numFmtId="3" fontId="6" fillId="0" borderId="0" xfId="0" applyNumberFormat="1" applyFont="1"/>
    <xf numFmtId="0" fontId="2" fillId="0" borderId="0" xfId="0" applyFont="1" applyAlignment="1">
      <alignment horizontal="left"/>
    </xf>
    <xf numFmtId="1" fontId="2" fillId="0" borderId="0" xfId="0" applyNumberFormat="1" applyFont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distributed" wrapText="1"/>
    </xf>
    <xf numFmtId="4" fontId="2" fillId="6" borderId="0" xfId="0" applyNumberFormat="1" applyFont="1" applyFill="1"/>
    <xf numFmtId="0" fontId="2" fillId="0" borderId="0" xfId="0" applyFont="1" applyAlignment="1">
      <alignment horizontal="left"/>
    </xf>
  </cellXfs>
  <cellStyles count="1">
    <cellStyle name="Normal" xfId="0" builtinId="0"/>
  </cellStyles>
  <dxfs count="76">
    <dxf>
      <alignment horizontal="right" readingOrder="0"/>
    </dxf>
    <dxf>
      <font>
        <sz val="12"/>
      </font>
    </dxf>
    <dxf>
      <numFmt numFmtId="3" formatCode="#,##0"/>
    </dxf>
    <dxf>
      <font>
        <name val="Calibri"/>
        <scheme val="minor"/>
      </font>
    </dxf>
    <dxf>
      <alignment horizontal="right" readingOrder="0"/>
    </dxf>
    <dxf>
      <alignment horizontal="right" readingOrder="0"/>
    </dxf>
    <dxf>
      <font>
        <sz val="12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ont>
        <sz val="12"/>
      </font>
    </dxf>
    <dxf>
      <alignment horizontal="right" readingOrder="0"/>
    </dxf>
    <dxf>
      <alignment horizontal="right" readingOrder="0"/>
    </dxf>
    <dxf>
      <font>
        <name val="Calibri"/>
        <scheme val="minor"/>
      </font>
    </dxf>
    <dxf>
      <numFmt numFmtId="3" formatCode="#,##0"/>
    </dxf>
    <dxf>
      <font>
        <sz val="12"/>
      </font>
    </dxf>
    <dxf>
      <alignment horizontal="right" readingOrder="0"/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alignment horizontal="right" readingOrder="0"/>
    </dxf>
    <dxf>
      <alignment horizontal="right" readingOrder="0"/>
    </dxf>
    <dxf>
      <numFmt numFmtId="3" formatCode="#,##0"/>
    </dxf>
    <dxf>
      <font>
        <sz val="12"/>
      </font>
    </dxf>
    <dxf>
      <font>
        <name val="Calibri"/>
        <scheme val="minor"/>
      </font>
    </dxf>
    <dxf>
      <fill>
        <patternFill>
          <bgColor auto="1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ont>
        <name val="Calibri"/>
        <scheme val="minor"/>
      </font>
    </dxf>
    <dxf>
      <alignment horizontal="right" readingOrder="0"/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right" readingOrder="0"/>
    </dxf>
    <dxf>
      <alignment horizontal="right" readingOrder="0"/>
    </dxf>
    <dxf>
      <font>
        <sz val="12"/>
      </font>
    </dxf>
    <dxf>
      <font>
        <name val="Calibri"/>
        <scheme val="minor"/>
      </font>
    </dxf>
    <dxf>
      <font>
        <sz val="12"/>
      </font>
    </dxf>
    <dxf>
      <font>
        <name val="Calibri"/>
        <scheme val="minor"/>
      </font>
    </dxf>
    <dxf>
      <numFmt numFmtId="164" formatCode="#,##0.0"/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 patternType="solid">
          <bgColor theme="1" tint="0.249977111117893"/>
        </patternFill>
      </fill>
    </dxf>
    <dxf>
      <alignment wrapText="1" readingOrder="0"/>
    </dxf>
    <dxf>
      <alignment horizontal="right" readingOrder="0"/>
    </dxf>
    <dxf>
      <numFmt numFmtId="3" formatCode="#,##0"/>
    </dxf>
    <dxf>
      <font>
        <sz val="12"/>
      </font>
    </dxf>
    <dxf>
      <font>
        <name val="Calibri"/>
        <scheme val="minor"/>
      </font>
    </dxf>
  </dxfs>
  <tableStyles count="0" defaultTableStyle="TableStyleMedium9" defaultPivotStyle="PivotStyleLight16"/>
  <colors>
    <mruColors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Costo tráfico</a:t>
            </a:r>
          </a:p>
        </c:rich>
      </c:tx>
      <c:layout/>
    </c:title>
    <c:pivotFmts>
      <c:pivotFmt>
        <c:idx val="0"/>
      </c:pivotFmt>
      <c:pivotFmt>
        <c:idx val="1"/>
      </c:pivotFmt>
      <c:pivotFmt>
        <c:idx val="2"/>
        <c:dLbl>
          <c:idx val="0"/>
          <c:spPr/>
          <c:txPr>
            <a:bodyPr/>
            <a:lstStyle/>
            <a:p>
              <a:pPr>
                <a:defRPr/>
              </a:pPr>
              <a:endParaRPr lang="es-ES"/>
            </a:p>
          </c:txPr>
          <c:dLblPos val="t"/>
          <c:showVal val="1"/>
        </c:dLbl>
      </c:pivotFmt>
    </c:pivotFmts>
    <c:plotArea>
      <c:layout/>
      <c:lineChart>
        <c:grouping val="standard"/>
        <c:ser>
          <c:idx val="0"/>
          <c:order val="0"/>
          <c:tx>
            <c:v>Total</c:v>
          </c:tx>
          <c:dLbls>
            <c:dLblPos val="t"/>
            <c:showVal val="1"/>
          </c:dLbls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</c:strLit>
          </c:cat>
          <c:val>
            <c:numLit>
              <c:formatCode>General</c:formatCode>
              <c:ptCount val="11"/>
              <c:pt idx="0">
                <c:v>18351</c:v>
              </c:pt>
              <c:pt idx="1">
                <c:v>24614</c:v>
              </c:pt>
              <c:pt idx="2">
                <c:v>18930</c:v>
              </c:pt>
              <c:pt idx="3">
                <c:v>25861</c:v>
              </c:pt>
              <c:pt idx="4">
                <c:v>20769</c:v>
              </c:pt>
              <c:pt idx="5">
                <c:v>19369</c:v>
              </c:pt>
              <c:pt idx="6">
                <c:v>28979</c:v>
              </c:pt>
              <c:pt idx="7">
                <c:v>19555</c:v>
              </c:pt>
              <c:pt idx="8">
                <c:v>30594</c:v>
              </c:pt>
              <c:pt idx="9">
                <c:v>24207</c:v>
              </c:pt>
              <c:pt idx="10">
                <c:v>25385</c:v>
              </c:pt>
            </c:numLit>
          </c:val>
        </c:ser>
        <c:dLbls>
          <c:showVal val="1"/>
        </c:dLbls>
        <c:marker val="1"/>
        <c:axId val="67022208"/>
        <c:axId val="67028096"/>
      </c:lineChart>
      <c:catAx>
        <c:axId val="67022208"/>
        <c:scaling>
          <c:orientation val="minMax"/>
        </c:scaling>
        <c:axPos val="b"/>
        <c:tickLblPos val="nextTo"/>
        <c:crossAx val="67028096"/>
        <c:crosses val="autoZero"/>
        <c:auto val="1"/>
        <c:lblAlgn val="ctr"/>
        <c:lblOffset val="100"/>
      </c:catAx>
      <c:valAx>
        <c:axId val="67028096"/>
        <c:scaling>
          <c:orientation val="minMax"/>
        </c:scaling>
        <c:axPos val="l"/>
        <c:majorGridlines/>
        <c:numFmt formatCode="General" sourceLinked="1"/>
        <c:tickLblPos val="nextTo"/>
        <c:crossAx val="67022208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Bultos</a:t>
            </a:r>
          </a:p>
        </c:rich>
      </c:tx>
      <c:layout/>
    </c:title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  <c:dLbl>
          <c:idx val="0"/>
          <c:spPr/>
          <c:txPr>
            <a:bodyPr/>
            <a:lstStyle/>
            <a:p>
              <a:pPr>
                <a:defRPr/>
              </a:pPr>
              <a:endParaRPr lang="es-ES"/>
            </a:p>
          </c:txPr>
          <c:dLblPos val="t"/>
          <c:showVal val="1"/>
        </c:dLbl>
      </c:pivotFmt>
      <c:pivotFmt>
        <c:idx val="5"/>
      </c:pivotFmt>
    </c:pivotFmts>
    <c:plotArea>
      <c:layout/>
      <c:lineChart>
        <c:grouping val="standard"/>
        <c:ser>
          <c:idx val="0"/>
          <c:order val="0"/>
          <c:tx>
            <c:v>Total</c:v>
          </c:tx>
          <c:dLbls>
            <c:dLblPos val="t"/>
            <c:showVal val="1"/>
          </c:dLbls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</c:strLit>
          </c:cat>
          <c:val>
            <c:numLit>
              <c:formatCode>General</c:formatCode>
              <c:ptCount val="11"/>
              <c:pt idx="0">
                <c:v>241</c:v>
              </c:pt>
              <c:pt idx="1">
                <c:v>342</c:v>
              </c:pt>
              <c:pt idx="2">
                <c:v>165</c:v>
              </c:pt>
              <c:pt idx="3">
                <c:v>263</c:v>
              </c:pt>
              <c:pt idx="4">
                <c:v>222</c:v>
              </c:pt>
              <c:pt idx="5">
                <c:v>152</c:v>
              </c:pt>
              <c:pt idx="6">
                <c:v>372</c:v>
              </c:pt>
              <c:pt idx="7">
                <c:v>159</c:v>
              </c:pt>
              <c:pt idx="8">
                <c:v>337</c:v>
              </c:pt>
              <c:pt idx="9">
                <c:v>309</c:v>
              </c:pt>
              <c:pt idx="10">
                <c:v>262</c:v>
              </c:pt>
            </c:numLit>
          </c:val>
        </c:ser>
        <c:dLbls>
          <c:showVal val="1"/>
        </c:dLbls>
        <c:marker val="1"/>
        <c:axId val="67196032"/>
        <c:axId val="67197568"/>
      </c:lineChart>
      <c:catAx>
        <c:axId val="67196032"/>
        <c:scaling>
          <c:orientation val="minMax"/>
        </c:scaling>
        <c:axPos val="b"/>
        <c:tickLblPos val="nextTo"/>
        <c:crossAx val="67197568"/>
        <c:crosses val="autoZero"/>
        <c:auto val="1"/>
        <c:lblAlgn val="ctr"/>
        <c:lblOffset val="100"/>
      </c:catAx>
      <c:valAx>
        <c:axId val="67197568"/>
        <c:scaling>
          <c:orientation val="minMax"/>
        </c:scaling>
        <c:axPos val="l"/>
        <c:majorGridlines/>
        <c:numFmt formatCode="General" sourceLinked="1"/>
        <c:tickLblPos val="nextTo"/>
        <c:crossAx val="67196032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M3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</c:pivotFmt>
      <c:pivotFmt>
        <c:idx val="12"/>
      </c:pivotFmt>
      <c:pivotFmt>
        <c:idx val="13"/>
      </c:pivotFmt>
      <c:pivotFmt>
        <c:idx val="14"/>
        <c:dLbl>
          <c:idx val="0"/>
          <c:spPr/>
          <c:txPr>
            <a:bodyPr/>
            <a:lstStyle/>
            <a:p>
              <a:pPr>
                <a:defRPr/>
              </a:pPr>
              <a:endParaRPr lang="es-ES"/>
            </a:p>
          </c:txPr>
          <c:dLblPos val="t"/>
          <c:showVal val="1"/>
        </c:dLbl>
      </c:pivotFmt>
    </c:pivotFmts>
    <c:plotArea>
      <c:layout/>
      <c:lineChart>
        <c:grouping val="standard"/>
        <c:ser>
          <c:idx val="0"/>
          <c:order val="0"/>
          <c:tx>
            <c:v>Total</c:v>
          </c:tx>
          <c:dLbls>
            <c:dLblPos val="t"/>
            <c:showVal val="1"/>
          </c:dLbls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</c:strLit>
          </c:cat>
          <c:val>
            <c:numLit>
              <c:formatCode>General</c:formatCode>
              <c:ptCount val="11"/>
              <c:pt idx="0">
                <c:v>506.1</c:v>
              </c:pt>
              <c:pt idx="1">
                <c:v>718.2</c:v>
              </c:pt>
              <c:pt idx="2">
                <c:v>346.5</c:v>
              </c:pt>
              <c:pt idx="3">
                <c:v>552.29999999999995</c:v>
              </c:pt>
              <c:pt idx="4">
                <c:v>466.2</c:v>
              </c:pt>
              <c:pt idx="5">
                <c:v>319.2</c:v>
              </c:pt>
              <c:pt idx="6">
                <c:v>781.2</c:v>
              </c:pt>
              <c:pt idx="7">
                <c:v>333.9</c:v>
              </c:pt>
              <c:pt idx="8">
                <c:v>707.7</c:v>
              </c:pt>
              <c:pt idx="9">
                <c:v>648.9</c:v>
              </c:pt>
              <c:pt idx="10">
                <c:v>550.20000000000005</c:v>
              </c:pt>
            </c:numLit>
          </c:val>
        </c:ser>
        <c:dLbls>
          <c:showVal val="1"/>
        </c:dLbls>
        <c:marker val="1"/>
        <c:axId val="67226240"/>
        <c:axId val="152699264"/>
      </c:lineChart>
      <c:catAx>
        <c:axId val="67226240"/>
        <c:scaling>
          <c:orientation val="minMax"/>
        </c:scaling>
        <c:axPos val="b"/>
        <c:tickLblPos val="nextTo"/>
        <c:crossAx val="152699264"/>
        <c:crosses val="autoZero"/>
        <c:auto val="1"/>
        <c:lblAlgn val="ctr"/>
        <c:lblOffset val="100"/>
      </c:catAx>
      <c:valAx>
        <c:axId val="152699264"/>
        <c:scaling>
          <c:orientation val="minMax"/>
        </c:scaling>
        <c:axPos val="l"/>
        <c:majorGridlines/>
        <c:numFmt formatCode="General" sourceLinked="1"/>
        <c:tickLblPos val="nextTo"/>
        <c:crossAx val="67226240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Importe factura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dLbl>
          <c:idx val="0"/>
          <c:spPr/>
          <c:txPr>
            <a:bodyPr/>
            <a:lstStyle/>
            <a:p>
              <a:pPr>
                <a:defRPr/>
              </a:pPr>
              <a:endParaRPr lang="es-ES"/>
            </a:p>
          </c:txPr>
          <c:dLblPos val="t"/>
          <c:showVal val="1"/>
        </c:dLbl>
      </c:pivotFmt>
    </c:pivotFmts>
    <c:plotArea>
      <c:layout/>
      <c:lineChart>
        <c:grouping val="standard"/>
        <c:ser>
          <c:idx val="0"/>
          <c:order val="0"/>
          <c:tx>
            <c:v>Total</c:v>
          </c:tx>
          <c:dLbls>
            <c:dLblPos val="t"/>
            <c:showVal val="1"/>
          </c:dLbls>
          <c:cat>
            <c:strLit>
              <c:ptCount val="11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</c:strLit>
          </c:cat>
          <c:val>
            <c:numLit>
              <c:formatCode>General</c:formatCode>
              <c:ptCount val="11"/>
              <c:pt idx="0">
                <c:v>377243</c:v>
              </c:pt>
              <c:pt idx="1">
                <c:v>564602</c:v>
              </c:pt>
              <c:pt idx="2">
                <c:v>456387</c:v>
              </c:pt>
              <c:pt idx="3">
                <c:v>612061</c:v>
              </c:pt>
              <c:pt idx="4">
                <c:v>603273</c:v>
              </c:pt>
              <c:pt idx="5">
                <c:v>467557</c:v>
              </c:pt>
              <c:pt idx="6">
                <c:v>828761</c:v>
              </c:pt>
              <c:pt idx="7">
                <c:v>414812</c:v>
              </c:pt>
              <c:pt idx="8">
                <c:v>695162</c:v>
              </c:pt>
              <c:pt idx="9">
                <c:v>532266</c:v>
              </c:pt>
              <c:pt idx="10">
                <c:v>480354</c:v>
              </c:pt>
            </c:numLit>
          </c:val>
        </c:ser>
        <c:dLbls>
          <c:showVal val="1"/>
        </c:dLbls>
        <c:marker val="1"/>
        <c:axId val="152723840"/>
        <c:axId val="152725376"/>
      </c:lineChart>
      <c:catAx>
        <c:axId val="152723840"/>
        <c:scaling>
          <c:orientation val="minMax"/>
        </c:scaling>
        <c:axPos val="b"/>
        <c:tickLblPos val="nextTo"/>
        <c:crossAx val="152725376"/>
        <c:crosses val="autoZero"/>
        <c:auto val="1"/>
        <c:lblAlgn val="ctr"/>
        <c:lblOffset val="100"/>
      </c:catAx>
      <c:valAx>
        <c:axId val="152725376"/>
        <c:scaling>
          <c:orientation val="minMax"/>
        </c:scaling>
        <c:axPos val="l"/>
        <c:majorGridlines/>
        <c:numFmt formatCode="General" sourceLinked="1"/>
        <c:tickLblPos val="nextTo"/>
        <c:crossAx val="152723840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'analisis mensual'!$A$11</c:f>
              <c:strCache>
                <c:ptCount val="1"/>
                <c:pt idx="0">
                  <c:v>% costo tte/factura</c:v>
                </c:pt>
              </c:strCache>
            </c:strRef>
          </c:tx>
          <c:dLbls>
            <c:dLblPos val="t"/>
            <c:showVal val="1"/>
          </c:dLbls>
          <c:val>
            <c:numRef>
              <c:f>'analisis mensual'!$B$11:$L$11</c:f>
              <c:numCache>
                <c:formatCode>#,##0.0</c:formatCode>
                <c:ptCount val="11"/>
                <c:pt idx="0">
                  <c:v>4.87</c:v>
                </c:pt>
                <c:pt idx="1">
                  <c:v>4.3599999999999994</c:v>
                </c:pt>
                <c:pt idx="2">
                  <c:v>4.1499999999999995</c:v>
                </c:pt>
                <c:pt idx="3">
                  <c:v>4.2299999999999995</c:v>
                </c:pt>
                <c:pt idx="4">
                  <c:v>3.4499999999999997</c:v>
                </c:pt>
                <c:pt idx="5">
                  <c:v>4.1499999999999995</c:v>
                </c:pt>
                <c:pt idx="6">
                  <c:v>3.5</c:v>
                </c:pt>
                <c:pt idx="7">
                  <c:v>4.72</c:v>
                </c:pt>
                <c:pt idx="8">
                  <c:v>4.41</c:v>
                </c:pt>
                <c:pt idx="9">
                  <c:v>4.55</c:v>
                </c:pt>
                <c:pt idx="10">
                  <c:v>5.29</c:v>
                </c:pt>
              </c:numCache>
            </c:numRef>
          </c:val>
        </c:ser>
        <c:dLbls>
          <c:showVal val="1"/>
        </c:dLbls>
        <c:marker val="1"/>
        <c:axId val="152756608"/>
        <c:axId val="152758144"/>
      </c:lineChart>
      <c:catAx>
        <c:axId val="152756608"/>
        <c:scaling>
          <c:orientation val="minMax"/>
        </c:scaling>
        <c:axPos val="b"/>
        <c:majorTickMark val="none"/>
        <c:tickLblPos val="none"/>
        <c:crossAx val="152758144"/>
        <c:crosses val="autoZero"/>
        <c:auto val="1"/>
        <c:lblAlgn val="ctr"/>
        <c:lblOffset val="100"/>
      </c:catAx>
      <c:valAx>
        <c:axId val="152758144"/>
        <c:scaling>
          <c:orientation val="minMax"/>
        </c:scaling>
        <c:axPos val="l"/>
        <c:majorGridlines/>
        <c:numFmt formatCode="#,##0.0" sourceLinked="1"/>
        <c:tickLblPos val="nextTo"/>
        <c:crossAx val="152756608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lineChart>
        <c:grouping val="stacked"/>
        <c:ser>
          <c:idx val="0"/>
          <c:order val="0"/>
          <c:tx>
            <c:strRef>
              <c:f>'analisis mensual'!$A$12</c:f>
              <c:strCache>
                <c:ptCount val="1"/>
                <c:pt idx="0">
                  <c:v>costo m3</c:v>
                </c:pt>
              </c:strCache>
            </c:strRef>
          </c:tx>
          <c:dLbls>
            <c:dLblPos val="t"/>
            <c:showVal val="1"/>
          </c:dLbls>
          <c:val>
            <c:numRef>
              <c:f>'analisis mensual'!$B$12:$L$12</c:f>
              <c:numCache>
                <c:formatCode>#,##0.0</c:formatCode>
                <c:ptCount val="11"/>
                <c:pt idx="0">
                  <c:v>36.26</c:v>
                </c:pt>
                <c:pt idx="1">
                  <c:v>34.28</c:v>
                </c:pt>
                <c:pt idx="2">
                  <c:v>54.64</c:v>
                </c:pt>
                <c:pt idx="3">
                  <c:v>46.83</c:v>
                </c:pt>
                <c:pt idx="4">
                  <c:v>44.55</c:v>
                </c:pt>
                <c:pt idx="5">
                  <c:v>60.68</c:v>
                </c:pt>
                <c:pt idx="6">
                  <c:v>37.1</c:v>
                </c:pt>
                <c:pt idx="7">
                  <c:v>58.57</c:v>
                </c:pt>
                <c:pt idx="8">
                  <c:v>43.239999999999995</c:v>
                </c:pt>
                <c:pt idx="9">
                  <c:v>37.309999999999995</c:v>
                </c:pt>
                <c:pt idx="10">
                  <c:v>46.14</c:v>
                </c:pt>
              </c:numCache>
            </c:numRef>
          </c:val>
        </c:ser>
        <c:dLbls>
          <c:showVal val="1"/>
        </c:dLbls>
        <c:upDownBars>
          <c:gapWidth val="150"/>
          <c:upBars/>
          <c:downBars/>
        </c:upDownBars>
        <c:marker val="1"/>
        <c:axId val="152791296"/>
        <c:axId val="152797184"/>
      </c:lineChart>
      <c:catAx>
        <c:axId val="152791296"/>
        <c:scaling>
          <c:orientation val="minMax"/>
        </c:scaling>
        <c:delete val="1"/>
        <c:axPos val="b"/>
        <c:tickLblPos val="none"/>
        <c:crossAx val="152797184"/>
        <c:crosses val="autoZero"/>
        <c:auto val="1"/>
        <c:lblAlgn val="ctr"/>
        <c:lblOffset val="100"/>
      </c:catAx>
      <c:valAx>
        <c:axId val="152797184"/>
        <c:scaling>
          <c:orientation val="minMax"/>
        </c:scaling>
        <c:axPos val="l"/>
        <c:majorGridlines/>
        <c:numFmt formatCode="#,##0.0" sourceLinked="1"/>
        <c:tickLblPos val="nextTo"/>
        <c:crossAx val="152791296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19</xdr:row>
      <xdr:rowOff>0</xdr:rowOff>
    </xdr:from>
    <xdr:to>
      <xdr:col>11</xdr:col>
      <xdr:colOff>1</xdr:colOff>
      <xdr:row>36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93</xdr:row>
      <xdr:rowOff>0</xdr:rowOff>
    </xdr:from>
    <xdr:to>
      <xdr:col>10</xdr:col>
      <xdr:colOff>752475</xdr:colOff>
      <xdr:row>109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111</xdr:row>
      <xdr:rowOff>0</xdr:rowOff>
    </xdr:from>
    <xdr:to>
      <xdr:col>11</xdr:col>
      <xdr:colOff>9526</xdr:colOff>
      <xdr:row>127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1247774</xdr:colOff>
      <xdr:row>38</xdr:row>
      <xdr:rowOff>0</xdr:rowOff>
    </xdr:from>
    <xdr:to>
      <xdr:col>10</xdr:col>
      <xdr:colOff>752474</xdr:colOff>
      <xdr:row>54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1238250</xdr:colOff>
      <xdr:row>55</xdr:row>
      <xdr:rowOff>142875</xdr:rowOff>
    </xdr:from>
    <xdr:to>
      <xdr:col>11</xdr:col>
      <xdr:colOff>19050</xdr:colOff>
      <xdr:row>72</xdr:row>
      <xdr:rowOff>133350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10</xdr:col>
      <xdr:colOff>723900</xdr:colOff>
      <xdr:row>90</xdr:row>
      <xdr:rowOff>152400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kel" refreshedDate="40286.675067476855" createdVersion="3" refreshedVersion="3" minRefreshableVersion="3" recordCount="326">
  <cacheSource type="worksheet">
    <worksheetSource ref="A1:O327" sheet="carga completa - grupaje"/>
  </cacheSource>
  <cacheFields count="15">
    <cacheField name="Cliente" numFmtId="1">
      <sharedItems count="15">
        <s v="jaime costa"/>
        <s v="mercedes perez"/>
        <s v="carlos salcedo"/>
        <s v="lorena etxaniz"/>
        <s v="ikerne elorduy"/>
        <s v="jordi camps"/>
        <s v="juana caceres"/>
        <s v="miguel aroza"/>
        <s v="ines costa"/>
        <s v="juan albelda"/>
        <s v="pepe serrano"/>
        <s v="ana gonzalez"/>
        <s v="CIMPEN"/>
        <s v="primitivo albiol"/>
        <s v="iratxe anson"/>
      </sharedItems>
    </cacheField>
    <cacheField name="Fecha" numFmtId="14">
      <sharedItems containsSemiMixedTypes="0" containsNonDate="0" containsDate="1" containsString="0" minDate="2010-01-10T00:00:00" maxDate="2011-01-01T00:00:00" count="92">
        <d v="2010-09-02T00:00:00"/>
        <d v="2010-01-22T00:00:00"/>
        <d v="2010-03-12T00:00:00"/>
        <d v="2010-04-07T00:00:00"/>
        <d v="2010-04-11T00:00:00"/>
        <d v="2010-05-19T00:00:00"/>
        <d v="2010-07-24T00:00:00"/>
        <d v="2010-10-31T00:00:00"/>
        <d v="2010-09-16T00:00:00"/>
        <d v="2010-11-30T00:00:00"/>
        <d v="2010-12-31T00:00:00"/>
        <d v="2010-03-13T00:00:00"/>
        <d v="2010-03-30T00:00:00"/>
        <d v="2010-01-10T00:00:00"/>
        <d v="2010-01-15T00:00:00"/>
        <d v="2010-01-17T00:00:00"/>
        <d v="2010-01-20T00:00:00"/>
        <d v="2010-01-21T00:00:00"/>
        <d v="2010-01-23T00:00:00"/>
        <d v="2010-01-24T00:00:00"/>
        <d v="2010-01-31T00:00:00"/>
        <d v="2010-02-03T00:00:00"/>
        <d v="2010-01-28T00:00:00"/>
        <d v="2010-01-29T00:00:00"/>
        <d v="2010-02-04T00:00:00"/>
        <d v="2010-02-05T00:00:00"/>
        <d v="2010-02-07T00:00:00"/>
        <d v="2010-02-13T00:00:00"/>
        <d v="2010-02-19T00:00:00"/>
        <d v="2010-02-21T00:00:00"/>
        <d v="2010-02-24T00:00:00"/>
        <d v="2010-02-25T00:00:00"/>
        <d v="2010-02-26T00:00:00"/>
        <d v="2010-02-27T00:00:00"/>
        <d v="2010-02-28T00:00:00"/>
        <d v="2010-03-10T00:00:00"/>
        <d v="2010-03-14T00:00:00"/>
        <d v="2010-03-20T00:00:00"/>
        <d v="2010-03-21T00:00:00"/>
        <d v="2010-03-26T00:00:00"/>
        <d v="2010-04-04T00:00:00"/>
        <d v="2010-04-15T00:00:00"/>
        <d v="2010-04-18T00:00:00"/>
        <d v="2010-04-22T00:00:00"/>
        <d v="2010-04-23T00:00:00"/>
        <d v="2010-04-24T00:00:00"/>
        <d v="2010-04-25T00:00:00"/>
        <d v="2010-04-29T00:00:00"/>
        <d v="2010-04-30T00:00:00"/>
        <d v="2010-05-07T00:00:00"/>
        <d v="2010-05-09T00:00:00"/>
        <d v="2010-05-13T00:00:00"/>
        <d v="2010-05-16T00:00:00"/>
        <d v="2010-05-21T00:00:00"/>
        <d v="2010-05-22T00:00:00"/>
        <d v="2010-05-23T00:00:00"/>
        <d v="2010-05-27T00:00:00"/>
        <d v="2010-05-28T00:00:00"/>
        <d v="2010-05-30T00:00:00"/>
        <d v="2010-06-06T00:00:00"/>
        <d v="2010-06-10T00:00:00"/>
        <d v="2010-06-11T00:00:00"/>
        <d v="2010-06-12T00:00:00"/>
        <d v="2010-06-18T00:00:00"/>
        <d v="2010-06-20T00:00:00"/>
        <d v="2010-06-23T00:00:00"/>
        <d v="2010-06-24T00:00:00"/>
        <d v="2010-06-26T00:00:00"/>
        <d v="2010-06-27T00:00:00"/>
        <d v="2010-07-02T00:00:00"/>
        <d v="2010-07-04T00:00:00"/>
        <d v="2010-07-08T00:00:00"/>
        <d v="2010-07-09T00:00:00"/>
        <d v="2010-07-10T00:00:00"/>
        <d v="2010-07-15T00:00:00"/>
        <d v="2010-07-18T00:00:00"/>
        <d v="2010-07-22T00:00:00"/>
        <d v="2010-07-23T00:00:00"/>
        <d v="2010-07-29T00:00:00"/>
        <d v="2010-07-30T00:00:00"/>
        <d v="2010-09-05T00:00:00"/>
        <d v="2010-09-09T00:00:00"/>
        <d v="2010-09-10T00:00:00"/>
        <d v="2010-09-11T00:00:00"/>
        <d v="2010-09-12T00:00:00"/>
        <d v="2010-09-15T00:00:00"/>
        <d v="2010-09-19T00:00:00"/>
        <d v="2010-09-26T00:00:00"/>
        <d v="2010-09-30T00:00:00"/>
        <d v="2010-10-24T00:00:00"/>
        <d v="2010-11-14T00:00:00"/>
        <d v="2010-06-25T00:00:00"/>
      </sharedItems>
    </cacheField>
    <cacheField name="mes" numFmtId="0">
      <sharedItems containsSemiMixedTypes="0" containsString="0" containsNumber="1" containsInteger="1" minValue="1" maxValue="12" count="11">
        <n v="9"/>
        <n v="1"/>
        <n v="3"/>
        <n v="4"/>
        <n v="5"/>
        <n v="7"/>
        <n v="10"/>
        <n v="11"/>
        <n v="12"/>
        <n v="2"/>
        <n v="6"/>
      </sharedItems>
    </cacheField>
    <cacheField name="Nº factura" numFmtId="1">
      <sharedItems containsSemiMixedTypes="0" containsString="0" containsNumber="1" containsInteger="1" minValue="3876" maxValue="977045"/>
    </cacheField>
    <cacheField name="Importe factura €" numFmtId="1">
      <sharedItems containsSemiMixedTypes="0" containsString="0" containsNumber="1" containsInteger="1" minValue="210" maxValue="187828"/>
    </cacheField>
    <cacheField name="costo trafico €" numFmtId="3">
      <sharedItems containsSemiMixedTypes="0" containsString="0" containsNumber="1" containsInteger="1" minValue="32" maxValue="4740"/>
    </cacheField>
    <cacheField name="tipo" numFmtId="1">
      <sharedItems count="2">
        <s v="G"/>
        <s v="C"/>
      </sharedItems>
    </cacheField>
    <cacheField name="bultos" numFmtId="1">
      <sharedItems containsSemiMixedTypes="0" containsString="0" containsNumber="1" containsInteger="1" minValue="1" maxValue="76"/>
    </cacheField>
    <cacheField name="transportista" numFmtId="1">
      <sharedItems count="8">
        <s v="Algol S.A."/>
        <s v="cargo europa S.L."/>
        <s v="Lebrel"/>
        <s v="Roman Piñero"/>
        <s v="Tni S.A."/>
        <s v="Velasco S.L."/>
        <s v="Ilumberri s.a."/>
        <s v="macondo s.l."/>
      </sharedItems>
    </cacheField>
    <cacheField name="País" numFmtId="1">
      <sharedItems count="7">
        <s v="Alemania"/>
        <s v="Holanda"/>
        <s v="Suiza"/>
        <s v="Italia"/>
        <s v="Francia"/>
        <s v="Dinamarca"/>
        <s v="Belgica"/>
      </sharedItems>
    </cacheField>
    <cacheField name="m3" numFmtId="2">
      <sharedItems containsSemiMixedTypes="0" containsString="0" containsNumber="1" minValue="2.1" maxValue="159.6"/>
    </cacheField>
    <cacheField name="kilos" numFmtId="3">
      <sharedItems containsSemiMixedTypes="0" containsString="0" containsNumber="1" containsInteger="1" minValue="700" maxValue="53147" count="32">
        <n v="1399"/>
        <n v="12588"/>
        <n v="10490"/>
        <n v="700"/>
        <n v="2798"/>
        <n v="7693"/>
        <n v="18182"/>
        <n v="4896"/>
        <n v="2098"/>
        <n v="9791"/>
        <n v="6294"/>
        <n v="13986"/>
        <n v="8392"/>
        <n v="14686"/>
        <n v="42658"/>
        <n v="3497"/>
        <n v="15385"/>
        <n v="11889"/>
        <n v="48252"/>
        <n v="11189"/>
        <n v="4196"/>
        <n v="16784"/>
        <n v="13287"/>
        <n v="5595"/>
        <n v="6993"/>
        <n v="39861"/>
        <n v="34266"/>
        <n v="21679"/>
        <n v="39161"/>
        <n v="53147"/>
        <n v="16084"/>
        <n v="20280"/>
      </sharedItems>
    </cacheField>
    <cacheField name="costo m3 €" numFmtId="4">
      <sharedItems containsSemiMixedTypes="0" containsString="0" containsNumber="1" minValue="6.21" maxValue="223.81"/>
    </cacheField>
    <cacheField name="costo kilo €" numFmtId="4">
      <sharedItems containsSemiMixedTypes="0" containsString="0" containsNumber="1" minValue="0.02" maxValue="0.68"/>
    </cacheField>
    <cacheField name="% costo tte / factura" numFmtId="2">
      <sharedItems containsSemiMixedTypes="0" containsString="0" containsNumber="1" minValue="0.54" maxValue="693.43999999999994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ikel" refreshedDate="40294.778289467591" createdVersion="3" refreshedVersion="3" minRefreshableVersion="3" recordCount="326">
  <cacheSource type="worksheet">
    <worksheetSource ref="A1:P327" sheet="ABC costo - factura "/>
  </cacheSource>
  <cacheFields count="16">
    <cacheField name="Cliente" numFmtId="1">
      <sharedItems/>
    </cacheField>
    <cacheField name="Fecha" numFmtId="14">
      <sharedItems containsSemiMixedTypes="0" containsNonDate="0" containsDate="1" containsString="0" minDate="2010-01-10T00:00:00" maxDate="2011-01-01T00:00:00"/>
    </cacheField>
    <cacheField name="mes" numFmtId="0">
      <sharedItems containsSemiMixedTypes="0" containsString="0" containsNumber="1" containsInteger="1" minValue="1" maxValue="12"/>
    </cacheField>
    <cacheField name="Nº factura" numFmtId="1">
      <sharedItems containsSemiMixedTypes="0" containsString="0" containsNumber="1" containsInteger="1" minValue="3876" maxValue="977045"/>
    </cacheField>
    <cacheField name="Importe factura €" numFmtId="3">
      <sharedItems containsSemiMixedTypes="0" containsString="0" containsNumber="1" containsInteger="1" minValue="210" maxValue="187828"/>
    </cacheField>
    <cacheField name="costo trafico €" numFmtId="3">
      <sharedItems containsSemiMixedTypes="0" containsString="0" containsNumber="1" containsInteger="1" minValue="32" maxValue="4740"/>
    </cacheField>
    <cacheField name="tipo" numFmtId="1">
      <sharedItems count="2">
        <s v="C"/>
        <s v="G"/>
      </sharedItems>
    </cacheField>
    <cacheField name="bultos" numFmtId="1">
      <sharedItems containsSemiMixedTypes="0" containsString="0" containsNumber="1" containsInteger="1" minValue="1" maxValue="76"/>
    </cacheField>
    <cacheField name="transportista" numFmtId="1">
      <sharedItems/>
    </cacheField>
    <cacheField name="País" numFmtId="1">
      <sharedItems/>
    </cacheField>
    <cacheField name="m3" numFmtId="2">
      <sharedItems containsSemiMixedTypes="0" containsString="0" containsNumber="1" minValue="2.1" maxValue="159.6"/>
    </cacheField>
    <cacheField name="kilos" numFmtId="3">
      <sharedItems containsSemiMixedTypes="0" containsString="0" containsNumber="1" containsInteger="1" minValue="700" maxValue="53147"/>
    </cacheField>
    <cacheField name="costo m3 €" numFmtId="4">
      <sharedItems containsSemiMixedTypes="0" containsString="0" containsNumber="1" minValue="6.21" maxValue="223.81"/>
    </cacheField>
    <cacheField name="costo kilo €" numFmtId="4">
      <sharedItems containsSemiMixedTypes="0" containsString="0" containsNumber="1" minValue="0.02" maxValue="0.68"/>
    </cacheField>
    <cacheField name="% costo tte / factura" numFmtId="2">
      <sharedItems containsSemiMixedTypes="0" containsString="0" containsNumber="1" minValue="0.54" maxValue="693.43999999999994"/>
    </cacheField>
    <cacheField name="ABC" numFmtId="0">
      <sharedItems count="5">
        <s v="A"/>
        <s v="B"/>
        <s v="C"/>
        <s v="D"/>
        <s v="E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6">
  <r>
    <x v="0"/>
    <x v="0"/>
    <x v="0"/>
    <n v="3876"/>
    <n v="14004"/>
    <n v="332"/>
    <x v="0"/>
    <n v="2"/>
    <x v="0"/>
    <x v="0"/>
    <n v="4.2"/>
    <x v="0"/>
    <n v="79.050000000000011"/>
    <n v="0.24000000000000002"/>
    <n v="2.38"/>
  </r>
  <r>
    <x v="1"/>
    <x v="1"/>
    <x v="1"/>
    <n v="3901"/>
    <n v="30585"/>
    <n v="2150"/>
    <x v="1"/>
    <n v="18"/>
    <x v="0"/>
    <x v="0"/>
    <n v="37.800000000000004"/>
    <x v="1"/>
    <n v="56.879999999999995"/>
    <n v="0.18000000000000002"/>
    <n v="7.0299999999999994"/>
  </r>
  <r>
    <x v="1"/>
    <x v="2"/>
    <x v="2"/>
    <n v="3947"/>
    <n v="49003"/>
    <n v="945"/>
    <x v="0"/>
    <n v="15"/>
    <x v="1"/>
    <x v="1"/>
    <n v="31.5"/>
    <x v="2"/>
    <n v="30"/>
    <n v="9.9999999999999992E-2"/>
    <n v="1.93"/>
  </r>
  <r>
    <x v="2"/>
    <x v="3"/>
    <x v="3"/>
    <n v="3959"/>
    <n v="4279"/>
    <n v="248"/>
    <x v="0"/>
    <n v="1"/>
    <x v="0"/>
    <x v="0"/>
    <n v="2.1"/>
    <x v="3"/>
    <n v="118.10000000000001"/>
    <n v="0.36"/>
    <n v="5.8"/>
  </r>
  <r>
    <x v="2"/>
    <x v="4"/>
    <x v="3"/>
    <n v="3967"/>
    <n v="17941"/>
    <n v="539"/>
    <x v="0"/>
    <n v="4"/>
    <x v="0"/>
    <x v="0"/>
    <n v="8.4"/>
    <x v="4"/>
    <n v="64.17"/>
    <n v="0.2"/>
    <n v="3.01"/>
  </r>
  <r>
    <x v="2"/>
    <x v="5"/>
    <x v="4"/>
    <n v="70267"/>
    <n v="25046"/>
    <n v="1800"/>
    <x v="1"/>
    <n v="11"/>
    <x v="0"/>
    <x v="0"/>
    <n v="23.1"/>
    <x v="5"/>
    <n v="77.930000000000007"/>
    <n v="0.24000000000000002"/>
    <n v="7.1899999999999995"/>
  </r>
  <r>
    <x v="2"/>
    <x v="6"/>
    <x v="5"/>
    <n v="70508"/>
    <n v="3937"/>
    <n v="286"/>
    <x v="0"/>
    <n v="1"/>
    <x v="0"/>
    <x v="0"/>
    <n v="2.1"/>
    <x v="3"/>
    <n v="136.19999999999999"/>
    <n v="0.41000000000000003"/>
    <n v="7.27"/>
  </r>
  <r>
    <x v="0"/>
    <x v="7"/>
    <x v="6"/>
    <n v="70599"/>
    <n v="41087"/>
    <n v="1900"/>
    <x v="1"/>
    <n v="26"/>
    <x v="2"/>
    <x v="2"/>
    <n v="54.6"/>
    <x v="6"/>
    <n v="34.799999999999997"/>
    <n v="0.11"/>
    <n v="4.63"/>
  </r>
  <r>
    <x v="0"/>
    <x v="8"/>
    <x v="0"/>
    <n v="70630"/>
    <n v="52202"/>
    <n v="1800"/>
    <x v="1"/>
    <n v="18"/>
    <x v="0"/>
    <x v="0"/>
    <n v="37.800000000000004"/>
    <x v="1"/>
    <n v="47.62"/>
    <n v="0.15000000000000002"/>
    <n v="3.4499999999999997"/>
  </r>
  <r>
    <x v="0"/>
    <x v="7"/>
    <x v="6"/>
    <n v="70733"/>
    <n v="21229"/>
    <n v="952"/>
    <x v="0"/>
    <n v="7"/>
    <x v="0"/>
    <x v="0"/>
    <n v="14.700000000000001"/>
    <x v="7"/>
    <n v="64.77000000000001"/>
    <n v="0.2"/>
    <n v="4.49"/>
  </r>
  <r>
    <x v="0"/>
    <x v="9"/>
    <x v="7"/>
    <n v="70882"/>
    <n v="7979"/>
    <n v="660"/>
    <x v="0"/>
    <n v="3"/>
    <x v="0"/>
    <x v="0"/>
    <n v="6.3000000000000007"/>
    <x v="8"/>
    <n v="104.77000000000001"/>
    <n v="0.32"/>
    <n v="8.2799999999999994"/>
  </r>
  <r>
    <x v="3"/>
    <x v="10"/>
    <x v="8"/>
    <n v="71040"/>
    <n v="19866"/>
    <n v="973"/>
    <x v="0"/>
    <n v="7"/>
    <x v="0"/>
    <x v="0"/>
    <n v="14.700000000000001"/>
    <x v="7"/>
    <n v="66.2"/>
    <n v="0.2"/>
    <n v="4.8999999999999995"/>
  </r>
  <r>
    <x v="2"/>
    <x v="11"/>
    <x v="2"/>
    <n v="197120"/>
    <n v="16650"/>
    <n v="1058"/>
    <x v="1"/>
    <n v="7"/>
    <x v="0"/>
    <x v="0"/>
    <n v="14.700000000000001"/>
    <x v="7"/>
    <n v="71.98"/>
    <n v="0.22"/>
    <n v="6.3599999999999994"/>
  </r>
  <r>
    <x v="2"/>
    <x v="12"/>
    <x v="2"/>
    <n v="302292"/>
    <n v="41513"/>
    <n v="1497"/>
    <x v="1"/>
    <n v="14"/>
    <x v="3"/>
    <x v="3"/>
    <n v="29.400000000000002"/>
    <x v="9"/>
    <n v="50.919999999999995"/>
    <n v="0.16"/>
    <n v="3.61"/>
  </r>
  <r>
    <x v="1"/>
    <x v="13"/>
    <x v="1"/>
    <n v="970002"/>
    <n v="7188"/>
    <n v="576"/>
    <x v="0"/>
    <n v="3"/>
    <x v="2"/>
    <x v="1"/>
    <n v="6.3000000000000007"/>
    <x v="8"/>
    <n v="91.43"/>
    <n v="0.28000000000000003"/>
    <n v="8.02"/>
  </r>
  <r>
    <x v="4"/>
    <x v="13"/>
    <x v="1"/>
    <n v="970003"/>
    <n v="1693"/>
    <n v="401"/>
    <x v="0"/>
    <n v="1"/>
    <x v="2"/>
    <x v="4"/>
    <n v="2.1"/>
    <x v="3"/>
    <n v="190.95999999999998"/>
    <n v="0.57999999999999996"/>
    <n v="23.69"/>
  </r>
  <r>
    <x v="1"/>
    <x v="13"/>
    <x v="1"/>
    <n v="970004"/>
    <n v="29056"/>
    <n v="893"/>
    <x v="0"/>
    <n v="9"/>
    <x v="2"/>
    <x v="1"/>
    <n v="18.900000000000002"/>
    <x v="10"/>
    <n v="47.25"/>
    <n v="0.15000000000000002"/>
    <n v="3.0799999999999996"/>
  </r>
  <r>
    <x v="1"/>
    <x v="14"/>
    <x v="1"/>
    <n v="970005"/>
    <n v="2712"/>
    <n v="259"/>
    <x v="0"/>
    <n v="1"/>
    <x v="0"/>
    <x v="0"/>
    <n v="2.1"/>
    <x v="3"/>
    <n v="123.34"/>
    <n v="0.37"/>
    <n v="9.56"/>
  </r>
  <r>
    <x v="1"/>
    <x v="14"/>
    <x v="1"/>
    <n v="970009"/>
    <n v="46118"/>
    <n v="1800"/>
    <x v="1"/>
    <n v="20"/>
    <x v="4"/>
    <x v="0"/>
    <n v="42"/>
    <x v="11"/>
    <n v="42.86"/>
    <n v="0.13"/>
    <n v="3.9099999999999997"/>
  </r>
  <r>
    <x v="1"/>
    <x v="15"/>
    <x v="1"/>
    <n v="970013"/>
    <n v="1491"/>
    <n v="175"/>
    <x v="0"/>
    <n v="1"/>
    <x v="5"/>
    <x v="0"/>
    <n v="2.1"/>
    <x v="3"/>
    <n v="83.34"/>
    <n v="0.25"/>
    <n v="11.74"/>
  </r>
  <r>
    <x v="1"/>
    <x v="15"/>
    <x v="1"/>
    <n v="970014"/>
    <n v="1898"/>
    <n v="140"/>
    <x v="0"/>
    <n v="1"/>
    <x v="5"/>
    <x v="0"/>
    <n v="2.1"/>
    <x v="3"/>
    <n v="66.67"/>
    <n v="0.2"/>
    <n v="7.38"/>
  </r>
  <r>
    <x v="5"/>
    <x v="15"/>
    <x v="1"/>
    <n v="970019"/>
    <n v="21356"/>
    <n v="1900"/>
    <x v="1"/>
    <n v="26"/>
    <x v="2"/>
    <x v="2"/>
    <n v="54.6"/>
    <x v="6"/>
    <n v="34.799999999999997"/>
    <n v="0.11"/>
    <n v="8.9"/>
  </r>
  <r>
    <x v="4"/>
    <x v="15"/>
    <x v="1"/>
    <n v="970021"/>
    <n v="7700"/>
    <n v="239"/>
    <x v="0"/>
    <n v="1"/>
    <x v="2"/>
    <x v="4"/>
    <n v="2.1"/>
    <x v="3"/>
    <n v="113.81"/>
    <n v="0.35000000000000003"/>
    <n v="3.11"/>
  </r>
  <r>
    <x v="1"/>
    <x v="16"/>
    <x v="1"/>
    <n v="970022"/>
    <n v="37051"/>
    <n v="1700"/>
    <x v="0"/>
    <n v="12"/>
    <x v="2"/>
    <x v="1"/>
    <n v="25.200000000000003"/>
    <x v="12"/>
    <n v="67.47"/>
    <n v="0.21000000000000002"/>
    <n v="4.59"/>
  </r>
  <r>
    <x v="1"/>
    <x v="17"/>
    <x v="1"/>
    <n v="970023"/>
    <n v="13692"/>
    <n v="576"/>
    <x v="0"/>
    <n v="3"/>
    <x v="2"/>
    <x v="1"/>
    <n v="6.3000000000000007"/>
    <x v="8"/>
    <n v="91.43"/>
    <n v="0.28000000000000003"/>
    <n v="4.21"/>
  </r>
  <r>
    <x v="5"/>
    <x v="1"/>
    <x v="1"/>
    <n v="970024"/>
    <n v="20054"/>
    <n v="1900"/>
    <x v="1"/>
    <n v="26"/>
    <x v="2"/>
    <x v="2"/>
    <n v="54.6"/>
    <x v="6"/>
    <n v="34.799999999999997"/>
    <n v="0.11"/>
    <n v="9.48"/>
  </r>
  <r>
    <x v="1"/>
    <x v="1"/>
    <x v="1"/>
    <n v="970028"/>
    <n v="12668"/>
    <n v="560"/>
    <x v="0"/>
    <n v="4"/>
    <x v="2"/>
    <x v="1"/>
    <n v="8.4"/>
    <x v="4"/>
    <n v="66.67"/>
    <n v="0.21000000000000002"/>
    <n v="4.43"/>
  </r>
  <r>
    <x v="6"/>
    <x v="18"/>
    <x v="1"/>
    <n v="970031"/>
    <n v="7494"/>
    <n v="180"/>
    <x v="0"/>
    <n v="1"/>
    <x v="6"/>
    <x v="5"/>
    <n v="2.1"/>
    <x v="3"/>
    <n v="85.72"/>
    <n v="0.26"/>
    <n v="2.4099999999999997"/>
  </r>
  <r>
    <x v="5"/>
    <x v="18"/>
    <x v="1"/>
    <n v="970032"/>
    <n v="16545"/>
    <n v="1900"/>
    <x v="1"/>
    <n v="26"/>
    <x v="2"/>
    <x v="2"/>
    <n v="54.6"/>
    <x v="6"/>
    <n v="34.799999999999997"/>
    <n v="0.11"/>
    <n v="11.49"/>
  </r>
  <r>
    <x v="1"/>
    <x v="19"/>
    <x v="1"/>
    <n v="970035"/>
    <n v="3875"/>
    <n v="189"/>
    <x v="0"/>
    <n v="1"/>
    <x v="0"/>
    <x v="0"/>
    <n v="2.1"/>
    <x v="3"/>
    <n v="90"/>
    <n v="0.27"/>
    <n v="4.88"/>
  </r>
  <r>
    <x v="1"/>
    <x v="19"/>
    <x v="1"/>
    <n v="970036"/>
    <n v="2032"/>
    <n v="289"/>
    <x v="0"/>
    <n v="1"/>
    <x v="2"/>
    <x v="1"/>
    <n v="2.1"/>
    <x v="3"/>
    <n v="137.62"/>
    <n v="0.42"/>
    <n v="14.23"/>
  </r>
  <r>
    <x v="4"/>
    <x v="20"/>
    <x v="1"/>
    <n v="970037"/>
    <n v="9710"/>
    <n v="180"/>
    <x v="0"/>
    <n v="2"/>
    <x v="2"/>
    <x v="4"/>
    <n v="4.2"/>
    <x v="0"/>
    <n v="42.86"/>
    <n v="0.13"/>
    <n v="1.86"/>
  </r>
  <r>
    <x v="2"/>
    <x v="21"/>
    <x v="9"/>
    <n v="970038"/>
    <n v="18913"/>
    <n v="2150"/>
    <x v="1"/>
    <n v="26"/>
    <x v="2"/>
    <x v="2"/>
    <n v="54.6"/>
    <x v="6"/>
    <n v="39.379999999999995"/>
    <n v="0.12"/>
    <n v="11.37"/>
  </r>
  <r>
    <x v="1"/>
    <x v="22"/>
    <x v="1"/>
    <n v="970039"/>
    <n v="73206"/>
    <n v="912"/>
    <x v="1"/>
    <n v="21"/>
    <x v="1"/>
    <x v="1"/>
    <n v="44.1"/>
    <x v="13"/>
    <n v="20.69"/>
    <n v="6.9999999999999993E-2"/>
    <n v="1.25"/>
  </r>
  <r>
    <x v="7"/>
    <x v="23"/>
    <x v="1"/>
    <n v="970040"/>
    <n v="25442"/>
    <n v="990"/>
    <x v="1"/>
    <n v="61"/>
    <x v="2"/>
    <x v="4"/>
    <n v="128.1"/>
    <x v="14"/>
    <n v="7.7299999999999995"/>
    <n v="0.03"/>
    <n v="3.9"/>
  </r>
  <r>
    <x v="7"/>
    <x v="20"/>
    <x v="1"/>
    <n v="970046"/>
    <n v="5677"/>
    <n v="442"/>
    <x v="0"/>
    <n v="2"/>
    <x v="2"/>
    <x v="4"/>
    <n v="4.2"/>
    <x v="0"/>
    <n v="105.24000000000001"/>
    <n v="0.32"/>
    <n v="7.79"/>
  </r>
  <r>
    <x v="8"/>
    <x v="24"/>
    <x v="9"/>
    <n v="970047"/>
    <n v="12166"/>
    <n v="950"/>
    <x v="0"/>
    <n v="12"/>
    <x v="4"/>
    <x v="6"/>
    <n v="25.200000000000003"/>
    <x v="12"/>
    <n v="37.699999999999996"/>
    <n v="0.12"/>
    <n v="7.81"/>
  </r>
  <r>
    <x v="2"/>
    <x v="25"/>
    <x v="9"/>
    <n v="970050"/>
    <n v="20481"/>
    <n v="1900"/>
    <x v="1"/>
    <n v="21"/>
    <x v="2"/>
    <x v="2"/>
    <n v="44.1"/>
    <x v="13"/>
    <n v="43.089999999999996"/>
    <n v="0.13"/>
    <n v="9.2799999999999994"/>
  </r>
  <r>
    <x v="5"/>
    <x v="25"/>
    <x v="9"/>
    <n v="970051"/>
    <n v="14041"/>
    <n v="1034"/>
    <x v="0"/>
    <n v="5"/>
    <x v="0"/>
    <x v="0"/>
    <n v="10.5"/>
    <x v="15"/>
    <n v="98.48"/>
    <n v="0.3"/>
    <n v="7.37"/>
  </r>
  <r>
    <x v="2"/>
    <x v="25"/>
    <x v="9"/>
    <n v="970052"/>
    <n v="4522"/>
    <n v="573"/>
    <x v="0"/>
    <n v="2"/>
    <x v="2"/>
    <x v="3"/>
    <n v="4.2"/>
    <x v="0"/>
    <n v="136.42999999999998"/>
    <n v="0.41000000000000003"/>
    <n v="12.68"/>
  </r>
  <r>
    <x v="1"/>
    <x v="26"/>
    <x v="9"/>
    <n v="970055"/>
    <n v="70707"/>
    <n v="914"/>
    <x v="1"/>
    <n v="22"/>
    <x v="1"/>
    <x v="1"/>
    <n v="46.2"/>
    <x v="16"/>
    <n v="19.790000000000003"/>
    <n v="6.0000000000000005E-2"/>
    <n v="1.3"/>
  </r>
  <r>
    <x v="9"/>
    <x v="27"/>
    <x v="9"/>
    <n v="970059"/>
    <n v="57770"/>
    <n v="1023"/>
    <x v="1"/>
    <n v="15"/>
    <x v="7"/>
    <x v="1"/>
    <n v="31.5"/>
    <x v="2"/>
    <n v="32.479999999999997"/>
    <n v="9.9999999999999992E-2"/>
    <n v="1.78"/>
  </r>
  <r>
    <x v="1"/>
    <x v="28"/>
    <x v="9"/>
    <n v="970061"/>
    <n v="59604"/>
    <n v="1159"/>
    <x v="1"/>
    <n v="17"/>
    <x v="7"/>
    <x v="1"/>
    <n v="35.700000000000003"/>
    <x v="17"/>
    <n v="32.47"/>
    <n v="9.9999999999999992E-2"/>
    <n v="1.95"/>
  </r>
  <r>
    <x v="9"/>
    <x v="28"/>
    <x v="9"/>
    <n v="970062"/>
    <n v="6241"/>
    <n v="69"/>
    <x v="0"/>
    <n v="1"/>
    <x v="7"/>
    <x v="4"/>
    <n v="2.1"/>
    <x v="3"/>
    <n v="32.86"/>
    <n v="9.9999999999999992E-2"/>
    <n v="1.1100000000000001"/>
  </r>
  <r>
    <x v="5"/>
    <x v="29"/>
    <x v="9"/>
    <n v="970064"/>
    <n v="2288"/>
    <n v="63"/>
    <x v="0"/>
    <n v="1"/>
    <x v="0"/>
    <x v="0"/>
    <n v="2.1"/>
    <x v="3"/>
    <n v="30"/>
    <n v="0.09"/>
    <n v="2.76"/>
  </r>
  <r>
    <x v="5"/>
    <x v="29"/>
    <x v="9"/>
    <n v="970065"/>
    <n v="3997"/>
    <n v="73"/>
    <x v="0"/>
    <n v="1"/>
    <x v="0"/>
    <x v="0"/>
    <n v="2.1"/>
    <x v="3"/>
    <n v="34.769999999999996"/>
    <n v="0.11"/>
    <n v="1.83"/>
  </r>
  <r>
    <x v="9"/>
    <x v="29"/>
    <x v="9"/>
    <n v="970066"/>
    <n v="5761"/>
    <n v="486"/>
    <x v="0"/>
    <n v="2"/>
    <x v="2"/>
    <x v="4"/>
    <n v="4.2"/>
    <x v="0"/>
    <n v="115.72"/>
    <n v="0.35000000000000003"/>
    <n v="8.44"/>
  </r>
  <r>
    <x v="4"/>
    <x v="29"/>
    <x v="9"/>
    <n v="970074"/>
    <n v="10211"/>
    <n v="653"/>
    <x v="0"/>
    <n v="2"/>
    <x v="2"/>
    <x v="4"/>
    <n v="4.2"/>
    <x v="0"/>
    <n v="155.47999999999999"/>
    <n v="0.47000000000000003"/>
    <n v="6.3999999999999995"/>
  </r>
  <r>
    <x v="5"/>
    <x v="29"/>
    <x v="9"/>
    <n v="970076"/>
    <n v="5293"/>
    <n v="257"/>
    <x v="0"/>
    <n v="1"/>
    <x v="0"/>
    <x v="0"/>
    <n v="2.1"/>
    <x v="3"/>
    <n v="122.39"/>
    <n v="0.37"/>
    <n v="4.8599999999999994"/>
  </r>
  <r>
    <x v="5"/>
    <x v="29"/>
    <x v="9"/>
    <n v="970077"/>
    <n v="9869"/>
    <n v="183"/>
    <x v="0"/>
    <n v="2"/>
    <x v="0"/>
    <x v="0"/>
    <n v="4.2"/>
    <x v="0"/>
    <n v="43.58"/>
    <n v="0.14000000000000001"/>
    <n v="1.86"/>
  </r>
  <r>
    <x v="5"/>
    <x v="29"/>
    <x v="9"/>
    <n v="970078"/>
    <n v="8951"/>
    <n v="443"/>
    <x v="0"/>
    <n v="3"/>
    <x v="0"/>
    <x v="0"/>
    <n v="6.3000000000000007"/>
    <x v="8"/>
    <n v="70.320000000000007"/>
    <n v="0.22"/>
    <n v="4.95"/>
  </r>
  <r>
    <x v="2"/>
    <x v="29"/>
    <x v="9"/>
    <n v="970079"/>
    <n v="30446"/>
    <n v="1900"/>
    <x v="1"/>
    <n v="26"/>
    <x v="2"/>
    <x v="2"/>
    <n v="54.6"/>
    <x v="6"/>
    <n v="34.799999999999997"/>
    <n v="0.11"/>
    <n v="6.25"/>
  </r>
  <r>
    <x v="8"/>
    <x v="30"/>
    <x v="9"/>
    <n v="970080"/>
    <n v="9803"/>
    <n v="1382"/>
    <x v="0"/>
    <n v="15"/>
    <x v="2"/>
    <x v="6"/>
    <n v="31.5"/>
    <x v="2"/>
    <n v="43.879999999999995"/>
    <n v="0.14000000000000001"/>
    <n v="14.1"/>
  </r>
  <r>
    <x v="1"/>
    <x v="31"/>
    <x v="9"/>
    <n v="970081"/>
    <n v="13477"/>
    <n v="369"/>
    <x v="0"/>
    <n v="4"/>
    <x v="2"/>
    <x v="1"/>
    <n v="8.4"/>
    <x v="4"/>
    <n v="43.93"/>
    <n v="0.14000000000000001"/>
    <n v="2.7399999999999998"/>
  </r>
  <r>
    <x v="5"/>
    <x v="30"/>
    <x v="9"/>
    <n v="970083"/>
    <n v="6078"/>
    <n v="101"/>
    <x v="0"/>
    <n v="1"/>
    <x v="0"/>
    <x v="0"/>
    <n v="2.1"/>
    <x v="3"/>
    <n v="48.1"/>
    <n v="0.15000000000000002"/>
    <n v="1.67"/>
  </r>
  <r>
    <x v="9"/>
    <x v="31"/>
    <x v="9"/>
    <n v="970085"/>
    <n v="11010"/>
    <n v="210"/>
    <x v="0"/>
    <n v="3"/>
    <x v="2"/>
    <x v="4"/>
    <n v="6.3000000000000007"/>
    <x v="8"/>
    <n v="33.339999999999996"/>
    <n v="0.11"/>
    <n v="1.91"/>
  </r>
  <r>
    <x v="7"/>
    <x v="32"/>
    <x v="9"/>
    <n v="970087"/>
    <n v="24596"/>
    <n v="990"/>
    <x v="1"/>
    <n v="69"/>
    <x v="2"/>
    <x v="4"/>
    <n v="144.9"/>
    <x v="18"/>
    <n v="6.84"/>
    <n v="0.03"/>
    <n v="4.0299999999999994"/>
  </r>
  <r>
    <x v="2"/>
    <x v="33"/>
    <x v="9"/>
    <n v="970088"/>
    <n v="21482"/>
    <n v="1900"/>
    <x v="1"/>
    <n v="26"/>
    <x v="2"/>
    <x v="2"/>
    <n v="54.6"/>
    <x v="6"/>
    <n v="34.799999999999997"/>
    <n v="0.11"/>
    <n v="8.85"/>
  </r>
  <r>
    <x v="8"/>
    <x v="34"/>
    <x v="9"/>
    <n v="970089"/>
    <n v="21976"/>
    <n v="581"/>
    <x v="0"/>
    <n v="4"/>
    <x v="2"/>
    <x v="4"/>
    <n v="8.4"/>
    <x v="4"/>
    <n v="69.17"/>
    <n v="0.21000000000000002"/>
    <n v="2.65"/>
  </r>
  <r>
    <x v="5"/>
    <x v="34"/>
    <x v="9"/>
    <n v="970090"/>
    <n v="1533"/>
    <n v="235"/>
    <x v="1"/>
    <n v="1"/>
    <x v="0"/>
    <x v="0"/>
    <n v="2.1"/>
    <x v="3"/>
    <n v="111.91000000000001"/>
    <n v="0.34"/>
    <n v="15.33"/>
  </r>
  <r>
    <x v="5"/>
    <x v="34"/>
    <x v="9"/>
    <n v="970091"/>
    <n v="7985"/>
    <n v="233"/>
    <x v="1"/>
    <n v="1"/>
    <x v="0"/>
    <x v="0"/>
    <n v="2.1"/>
    <x v="3"/>
    <n v="110.96000000000001"/>
    <n v="0.34"/>
    <n v="2.92"/>
  </r>
  <r>
    <x v="5"/>
    <x v="34"/>
    <x v="9"/>
    <n v="970092"/>
    <n v="13048"/>
    <n v="197"/>
    <x v="0"/>
    <n v="2"/>
    <x v="0"/>
    <x v="0"/>
    <n v="4.2"/>
    <x v="0"/>
    <n v="46.91"/>
    <n v="0.15000000000000002"/>
    <n v="1.51"/>
  </r>
  <r>
    <x v="1"/>
    <x v="34"/>
    <x v="9"/>
    <n v="970094"/>
    <n v="40236"/>
    <n v="536"/>
    <x v="0"/>
    <n v="11"/>
    <x v="1"/>
    <x v="1"/>
    <n v="23.1"/>
    <x v="5"/>
    <n v="23.21"/>
    <n v="6.9999999999999993E-2"/>
    <n v="1.34"/>
  </r>
  <r>
    <x v="2"/>
    <x v="34"/>
    <x v="9"/>
    <n v="970096"/>
    <n v="17222"/>
    <n v="1900"/>
    <x v="1"/>
    <n v="26"/>
    <x v="2"/>
    <x v="2"/>
    <n v="54.6"/>
    <x v="6"/>
    <n v="34.799999999999997"/>
    <n v="0.11"/>
    <n v="11.04"/>
  </r>
  <r>
    <x v="5"/>
    <x v="34"/>
    <x v="9"/>
    <n v="970098"/>
    <n v="34895"/>
    <n v="2150"/>
    <x v="1"/>
    <n v="20"/>
    <x v="0"/>
    <x v="0"/>
    <n v="42"/>
    <x v="11"/>
    <n v="51.199999999999996"/>
    <n v="0.16"/>
    <n v="6.17"/>
  </r>
  <r>
    <x v="2"/>
    <x v="12"/>
    <x v="2"/>
    <n v="970114"/>
    <n v="40883"/>
    <n v="1550"/>
    <x v="1"/>
    <n v="18"/>
    <x v="3"/>
    <x v="6"/>
    <n v="37.800000000000004"/>
    <x v="1"/>
    <n v="41.01"/>
    <n v="0.13"/>
    <n v="3.8"/>
  </r>
  <r>
    <x v="2"/>
    <x v="35"/>
    <x v="2"/>
    <n v="970116"/>
    <n v="37040"/>
    <n v="1900"/>
    <x v="1"/>
    <n v="26"/>
    <x v="2"/>
    <x v="2"/>
    <n v="54.6"/>
    <x v="6"/>
    <n v="34.799999999999997"/>
    <n v="0.11"/>
    <n v="5.13"/>
  </r>
  <r>
    <x v="6"/>
    <x v="2"/>
    <x v="2"/>
    <n v="970119"/>
    <n v="39246"/>
    <n v="2423"/>
    <x v="1"/>
    <n v="12"/>
    <x v="3"/>
    <x v="5"/>
    <n v="25.200000000000003"/>
    <x v="12"/>
    <n v="96.160000000000011"/>
    <n v="0.29000000000000004"/>
    <n v="6.18"/>
  </r>
  <r>
    <x v="7"/>
    <x v="11"/>
    <x v="2"/>
    <n v="970122"/>
    <n v="2475"/>
    <n v="428"/>
    <x v="0"/>
    <n v="2"/>
    <x v="0"/>
    <x v="4"/>
    <n v="4.2"/>
    <x v="0"/>
    <n v="101.91000000000001"/>
    <n v="0.31"/>
    <n v="17.3"/>
  </r>
  <r>
    <x v="7"/>
    <x v="11"/>
    <x v="2"/>
    <n v="970123"/>
    <n v="1470"/>
    <n v="140"/>
    <x v="1"/>
    <n v="1"/>
    <x v="0"/>
    <x v="4"/>
    <n v="2.1"/>
    <x v="3"/>
    <n v="66.67"/>
    <n v="0.2"/>
    <n v="9.5299999999999994"/>
  </r>
  <r>
    <x v="2"/>
    <x v="36"/>
    <x v="2"/>
    <n v="970124"/>
    <n v="22894"/>
    <n v="1900"/>
    <x v="1"/>
    <n v="16"/>
    <x v="2"/>
    <x v="2"/>
    <n v="33.6"/>
    <x v="19"/>
    <n v="56.55"/>
    <n v="0.17"/>
    <n v="8.2999999999999989"/>
  </r>
  <r>
    <x v="1"/>
    <x v="37"/>
    <x v="2"/>
    <n v="970135"/>
    <n v="24827"/>
    <n v="621"/>
    <x v="0"/>
    <n v="6"/>
    <x v="1"/>
    <x v="1"/>
    <n v="12.600000000000001"/>
    <x v="20"/>
    <n v="49.29"/>
    <n v="0.15000000000000002"/>
    <n v="2.5099999999999998"/>
  </r>
  <r>
    <x v="2"/>
    <x v="37"/>
    <x v="2"/>
    <n v="970137"/>
    <n v="7084"/>
    <n v="663"/>
    <x v="0"/>
    <n v="3"/>
    <x v="0"/>
    <x v="0"/>
    <n v="6.3000000000000007"/>
    <x v="8"/>
    <n v="105.24000000000001"/>
    <n v="0.32"/>
    <n v="9.36"/>
  </r>
  <r>
    <x v="2"/>
    <x v="37"/>
    <x v="2"/>
    <n v="970138"/>
    <n v="18151"/>
    <n v="1800"/>
    <x v="1"/>
    <n v="9"/>
    <x v="0"/>
    <x v="0"/>
    <n v="18.900000000000002"/>
    <x v="10"/>
    <n v="95.240000000000009"/>
    <n v="0.29000000000000004"/>
    <n v="9.92"/>
  </r>
  <r>
    <x v="2"/>
    <x v="37"/>
    <x v="2"/>
    <n v="970139"/>
    <n v="2572"/>
    <n v="209"/>
    <x v="0"/>
    <n v="1"/>
    <x v="3"/>
    <x v="6"/>
    <n v="2.1"/>
    <x v="3"/>
    <n v="99.53"/>
    <n v="0.3"/>
    <n v="8.129999999999999"/>
  </r>
  <r>
    <x v="2"/>
    <x v="37"/>
    <x v="2"/>
    <n v="970140"/>
    <n v="4781"/>
    <n v="150"/>
    <x v="0"/>
    <n v="2"/>
    <x v="0"/>
    <x v="0"/>
    <n v="4.2"/>
    <x v="0"/>
    <n v="35.72"/>
    <n v="0.11"/>
    <n v="3.1399999999999997"/>
  </r>
  <r>
    <x v="2"/>
    <x v="38"/>
    <x v="2"/>
    <n v="970141"/>
    <n v="23290"/>
    <n v="150"/>
    <x v="0"/>
    <n v="4"/>
    <x v="0"/>
    <x v="0"/>
    <n v="8.4"/>
    <x v="4"/>
    <n v="17.860000000000003"/>
    <n v="6.0000000000000005E-2"/>
    <n v="0.65"/>
  </r>
  <r>
    <x v="2"/>
    <x v="38"/>
    <x v="2"/>
    <n v="970142"/>
    <n v="3240"/>
    <n v="500"/>
    <x v="0"/>
    <n v="2"/>
    <x v="0"/>
    <x v="0"/>
    <n v="4.2"/>
    <x v="0"/>
    <n v="119.05000000000001"/>
    <n v="0.36"/>
    <n v="15.44"/>
  </r>
  <r>
    <x v="6"/>
    <x v="38"/>
    <x v="2"/>
    <n v="970143"/>
    <n v="84471"/>
    <n v="1550"/>
    <x v="1"/>
    <n v="18"/>
    <x v="0"/>
    <x v="4"/>
    <n v="37.800000000000004"/>
    <x v="1"/>
    <n v="41.01"/>
    <n v="0.13"/>
    <n v="1.84"/>
  </r>
  <r>
    <x v="2"/>
    <x v="39"/>
    <x v="2"/>
    <n v="970148"/>
    <n v="7670"/>
    <n v="348"/>
    <x v="0"/>
    <n v="2"/>
    <x v="0"/>
    <x v="0"/>
    <n v="4.2"/>
    <x v="0"/>
    <n v="82.86"/>
    <n v="0.25"/>
    <n v="4.54"/>
  </r>
  <r>
    <x v="4"/>
    <x v="39"/>
    <x v="2"/>
    <n v="970151"/>
    <n v="9122"/>
    <n v="325"/>
    <x v="0"/>
    <n v="2"/>
    <x v="0"/>
    <x v="4"/>
    <n v="4.2"/>
    <x v="0"/>
    <n v="77.39"/>
    <n v="0.24000000000000002"/>
    <n v="3.57"/>
  </r>
  <r>
    <x v="9"/>
    <x v="39"/>
    <x v="2"/>
    <n v="970152"/>
    <n v="16804"/>
    <n v="428"/>
    <x v="0"/>
    <n v="3"/>
    <x v="0"/>
    <x v="4"/>
    <n v="6.3000000000000007"/>
    <x v="8"/>
    <n v="67.940000000000012"/>
    <n v="0.21000000000000002"/>
    <n v="2.5499999999999998"/>
  </r>
  <r>
    <x v="2"/>
    <x v="39"/>
    <x v="2"/>
    <n v="970153"/>
    <n v="210"/>
    <n v="175"/>
    <x v="0"/>
    <n v="1"/>
    <x v="0"/>
    <x v="0"/>
    <n v="2.1"/>
    <x v="3"/>
    <n v="83.34"/>
    <n v="0.25"/>
    <n v="83.34"/>
  </r>
  <r>
    <x v="6"/>
    <x v="39"/>
    <x v="2"/>
    <n v="970154"/>
    <n v="2991"/>
    <n v="170"/>
    <x v="0"/>
    <n v="1"/>
    <x v="6"/>
    <x v="5"/>
    <n v="2.1"/>
    <x v="3"/>
    <n v="80.960000000000008"/>
    <n v="0.25"/>
    <n v="5.6899999999999995"/>
  </r>
  <r>
    <x v="1"/>
    <x v="40"/>
    <x v="3"/>
    <n v="970166"/>
    <n v="77077"/>
    <n v="1212"/>
    <x v="1"/>
    <n v="24"/>
    <x v="1"/>
    <x v="1"/>
    <n v="50.400000000000006"/>
    <x v="21"/>
    <n v="24.05"/>
    <n v="0.08"/>
    <n v="1.58"/>
  </r>
  <r>
    <x v="2"/>
    <x v="40"/>
    <x v="3"/>
    <n v="970167"/>
    <n v="3391"/>
    <n v="208"/>
    <x v="0"/>
    <n v="1"/>
    <x v="0"/>
    <x v="0"/>
    <n v="2.1"/>
    <x v="3"/>
    <n v="99.050000000000011"/>
    <n v="0.3"/>
    <n v="6.14"/>
  </r>
  <r>
    <x v="10"/>
    <x v="40"/>
    <x v="3"/>
    <n v="970168"/>
    <n v="7985"/>
    <n v="215"/>
    <x v="0"/>
    <n v="1"/>
    <x v="0"/>
    <x v="0"/>
    <n v="2.1"/>
    <x v="3"/>
    <n v="102.39"/>
    <n v="0.31"/>
    <n v="2.6999999999999997"/>
  </r>
  <r>
    <x v="1"/>
    <x v="41"/>
    <x v="3"/>
    <n v="970180"/>
    <n v="43566"/>
    <n v="1000"/>
    <x v="1"/>
    <n v="12"/>
    <x v="1"/>
    <x v="1"/>
    <n v="25.200000000000003"/>
    <x v="12"/>
    <n v="39.69"/>
    <n v="0.12"/>
    <n v="2.2999999999999998"/>
  </r>
  <r>
    <x v="2"/>
    <x v="42"/>
    <x v="3"/>
    <n v="970183"/>
    <n v="62267"/>
    <n v="1727"/>
    <x v="1"/>
    <n v="19"/>
    <x v="3"/>
    <x v="3"/>
    <n v="39.9"/>
    <x v="22"/>
    <n v="43.29"/>
    <n v="0.13"/>
    <n v="2.78"/>
  </r>
  <r>
    <x v="1"/>
    <x v="42"/>
    <x v="3"/>
    <n v="970184"/>
    <n v="35231"/>
    <n v="612"/>
    <x v="0"/>
    <n v="12"/>
    <x v="1"/>
    <x v="1"/>
    <n v="25.200000000000003"/>
    <x v="12"/>
    <n v="24.290000000000003"/>
    <n v="0.08"/>
    <n v="1.74"/>
  </r>
  <r>
    <x v="2"/>
    <x v="42"/>
    <x v="3"/>
    <n v="970186"/>
    <n v="16561"/>
    <n v="579"/>
    <x v="0"/>
    <n v="4"/>
    <x v="0"/>
    <x v="0"/>
    <n v="8.4"/>
    <x v="4"/>
    <n v="68.930000000000007"/>
    <n v="0.21000000000000002"/>
    <n v="3.5"/>
  </r>
  <r>
    <x v="7"/>
    <x v="42"/>
    <x v="3"/>
    <n v="970190"/>
    <n v="13532"/>
    <n v="216"/>
    <x v="0"/>
    <n v="1"/>
    <x v="0"/>
    <x v="4"/>
    <n v="2.1"/>
    <x v="3"/>
    <n v="102.86"/>
    <n v="0.31"/>
    <n v="1.6"/>
  </r>
  <r>
    <x v="2"/>
    <x v="42"/>
    <x v="3"/>
    <n v="970192"/>
    <n v="9702"/>
    <n v="500"/>
    <x v="0"/>
    <n v="2"/>
    <x v="0"/>
    <x v="0"/>
    <n v="4.2"/>
    <x v="0"/>
    <n v="119.05000000000001"/>
    <n v="0.36"/>
    <n v="5.16"/>
  </r>
  <r>
    <x v="2"/>
    <x v="43"/>
    <x v="3"/>
    <n v="970203"/>
    <n v="18189"/>
    <n v="1900"/>
    <x v="1"/>
    <n v="26"/>
    <x v="2"/>
    <x v="2"/>
    <n v="54.6"/>
    <x v="6"/>
    <n v="34.799999999999997"/>
    <n v="0.11"/>
    <n v="10.45"/>
  </r>
  <r>
    <x v="2"/>
    <x v="43"/>
    <x v="3"/>
    <n v="970207"/>
    <n v="23981"/>
    <n v="1041"/>
    <x v="1"/>
    <n v="7"/>
    <x v="0"/>
    <x v="0"/>
    <n v="14.700000000000001"/>
    <x v="7"/>
    <n v="70.820000000000007"/>
    <n v="0.22"/>
    <n v="4.3499999999999996"/>
  </r>
  <r>
    <x v="2"/>
    <x v="43"/>
    <x v="3"/>
    <n v="970209"/>
    <n v="11520"/>
    <n v="898"/>
    <x v="1"/>
    <n v="5"/>
    <x v="0"/>
    <x v="0"/>
    <n v="10.5"/>
    <x v="15"/>
    <n v="85.53"/>
    <n v="0.26"/>
    <n v="7.8"/>
  </r>
  <r>
    <x v="2"/>
    <x v="43"/>
    <x v="3"/>
    <n v="970213"/>
    <n v="41880"/>
    <n v="1900"/>
    <x v="1"/>
    <n v="26"/>
    <x v="2"/>
    <x v="2"/>
    <n v="54.6"/>
    <x v="6"/>
    <n v="34.799999999999997"/>
    <n v="0.11"/>
    <n v="4.54"/>
  </r>
  <r>
    <x v="10"/>
    <x v="44"/>
    <x v="3"/>
    <n v="970219"/>
    <n v="5969"/>
    <n v="32"/>
    <x v="0"/>
    <n v="2"/>
    <x v="0"/>
    <x v="0"/>
    <n v="4.2"/>
    <x v="0"/>
    <n v="7.62"/>
    <n v="0.03"/>
    <n v="0.54"/>
  </r>
  <r>
    <x v="2"/>
    <x v="44"/>
    <x v="3"/>
    <n v="970220"/>
    <n v="3110"/>
    <n v="411"/>
    <x v="0"/>
    <n v="1"/>
    <x v="0"/>
    <x v="0"/>
    <n v="2.1"/>
    <x v="3"/>
    <n v="195.72"/>
    <n v="0.59"/>
    <n v="13.22"/>
  </r>
  <r>
    <x v="7"/>
    <x v="45"/>
    <x v="3"/>
    <n v="970222"/>
    <n v="20169"/>
    <n v="851"/>
    <x v="1"/>
    <n v="6"/>
    <x v="1"/>
    <x v="1"/>
    <n v="12.600000000000001"/>
    <x v="20"/>
    <n v="67.540000000000006"/>
    <n v="0.21000000000000002"/>
    <n v="4.22"/>
  </r>
  <r>
    <x v="8"/>
    <x v="45"/>
    <x v="3"/>
    <n v="970223"/>
    <n v="17959"/>
    <n v="1550"/>
    <x v="1"/>
    <n v="26"/>
    <x v="3"/>
    <x v="6"/>
    <n v="54.6"/>
    <x v="6"/>
    <n v="28.39"/>
    <n v="0.09"/>
    <n v="8.64"/>
  </r>
  <r>
    <x v="2"/>
    <x v="46"/>
    <x v="3"/>
    <n v="970225"/>
    <n v="18551"/>
    <n v="953"/>
    <x v="1"/>
    <n v="7"/>
    <x v="0"/>
    <x v="0"/>
    <n v="14.700000000000001"/>
    <x v="7"/>
    <n v="64.83"/>
    <n v="0.2"/>
    <n v="5.14"/>
  </r>
  <r>
    <x v="1"/>
    <x v="46"/>
    <x v="3"/>
    <n v="970229"/>
    <n v="49115"/>
    <n v="1000"/>
    <x v="1"/>
    <n v="17"/>
    <x v="1"/>
    <x v="1"/>
    <n v="35.700000000000003"/>
    <x v="17"/>
    <n v="28.020000000000003"/>
    <n v="0.09"/>
    <n v="2.0399999999999996"/>
  </r>
  <r>
    <x v="10"/>
    <x v="47"/>
    <x v="3"/>
    <n v="970231"/>
    <n v="3211"/>
    <n v="286"/>
    <x v="0"/>
    <n v="1"/>
    <x v="0"/>
    <x v="0"/>
    <n v="2.1"/>
    <x v="3"/>
    <n v="136.19999999999999"/>
    <n v="0.41000000000000003"/>
    <n v="8.91"/>
  </r>
  <r>
    <x v="6"/>
    <x v="47"/>
    <x v="3"/>
    <n v="970232"/>
    <n v="29911"/>
    <n v="4100"/>
    <x v="1"/>
    <n v="14"/>
    <x v="6"/>
    <x v="5"/>
    <n v="29.400000000000002"/>
    <x v="9"/>
    <n v="139.45999999999998"/>
    <n v="0.42"/>
    <n v="13.709999999999999"/>
  </r>
  <r>
    <x v="2"/>
    <x v="47"/>
    <x v="3"/>
    <n v="970234"/>
    <n v="17066"/>
    <n v="1900"/>
    <x v="1"/>
    <n v="26"/>
    <x v="2"/>
    <x v="2"/>
    <n v="54.6"/>
    <x v="6"/>
    <n v="34.799999999999997"/>
    <n v="0.11"/>
    <n v="11.14"/>
  </r>
  <r>
    <x v="2"/>
    <x v="48"/>
    <x v="3"/>
    <n v="970235"/>
    <n v="14731"/>
    <n v="612"/>
    <x v="1"/>
    <n v="4"/>
    <x v="0"/>
    <x v="0"/>
    <n v="8.4"/>
    <x v="4"/>
    <n v="72.86"/>
    <n v="0.22"/>
    <n v="4.16"/>
  </r>
  <r>
    <x v="2"/>
    <x v="48"/>
    <x v="3"/>
    <n v="970236"/>
    <n v="8186"/>
    <n v="163"/>
    <x v="0"/>
    <n v="1"/>
    <x v="0"/>
    <x v="0"/>
    <n v="2.1"/>
    <x v="3"/>
    <n v="77.62"/>
    <n v="0.24000000000000002"/>
    <n v="2"/>
  </r>
  <r>
    <x v="2"/>
    <x v="48"/>
    <x v="3"/>
    <n v="970237"/>
    <n v="2032"/>
    <n v="278"/>
    <x v="0"/>
    <n v="1"/>
    <x v="0"/>
    <x v="0"/>
    <n v="2.1"/>
    <x v="3"/>
    <n v="132.38999999999999"/>
    <n v="0.4"/>
    <n v="13.69"/>
  </r>
  <r>
    <x v="10"/>
    <x v="48"/>
    <x v="3"/>
    <n v="970238"/>
    <n v="27404"/>
    <n v="680"/>
    <x v="0"/>
    <n v="9"/>
    <x v="0"/>
    <x v="0"/>
    <n v="18.900000000000002"/>
    <x v="10"/>
    <n v="35.979999999999997"/>
    <n v="0.11"/>
    <n v="2.4899999999999998"/>
  </r>
  <r>
    <x v="2"/>
    <x v="49"/>
    <x v="4"/>
    <n v="970240"/>
    <n v="8628"/>
    <n v="191"/>
    <x v="0"/>
    <n v="2"/>
    <x v="0"/>
    <x v="0"/>
    <n v="4.2"/>
    <x v="0"/>
    <n v="45.48"/>
    <n v="0.14000000000000001"/>
    <n v="2.2199999999999998"/>
  </r>
  <r>
    <x v="2"/>
    <x v="49"/>
    <x v="4"/>
    <n v="970241"/>
    <n v="4065"/>
    <n v="369"/>
    <x v="0"/>
    <n v="2"/>
    <x v="0"/>
    <x v="0"/>
    <n v="4.2"/>
    <x v="0"/>
    <n v="87.86"/>
    <n v="0.27"/>
    <n v="9.08"/>
  </r>
  <r>
    <x v="1"/>
    <x v="48"/>
    <x v="3"/>
    <n v="970242"/>
    <n v="7545"/>
    <n v="250"/>
    <x v="0"/>
    <n v="3"/>
    <x v="1"/>
    <x v="1"/>
    <n v="6.3000000000000007"/>
    <x v="8"/>
    <n v="39.69"/>
    <n v="0.12"/>
    <n v="3.32"/>
  </r>
  <r>
    <x v="11"/>
    <x v="50"/>
    <x v="4"/>
    <n v="970245"/>
    <n v="54063"/>
    <n v="817"/>
    <x v="1"/>
    <n v="15"/>
    <x v="1"/>
    <x v="1"/>
    <n v="31.5"/>
    <x v="2"/>
    <n v="25.94"/>
    <n v="0.08"/>
    <n v="1.52"/>
  </r>
  <r>
    <x v="2"/>
    <x v="50"/>
    <x v="4"/>
    <n v="970246"/>
    <n v="6163"/>
    <n v="131"/>
    <x v="0"/>
    <n v="1"/>
    <x v="0"/>
    <x v="0"/>
    <n v="2.1"/>
    <x v="3"/>
    <n v="62.39"/>
    <n v="0.19"/>
    <n v="2.13"/>
  </r>
  <r>
    <x v="2"/>
    <x v="50"/>
    <x v="4"/>
    <n v="970247"/>
    <n v="31199"/>
    <n v="714"/>
    <x v="1"/>
    <n v="12"/>
    <x v="0"/>
    <x v="0"/>
    <n v="25.200000000000003"/>
    <x v="12"/>
    <n v="28.34"/>
    <n v="0.09"/>
    <n v="2.2899999999999996"/>
  </r>
  <r>
    <x v="9"/>
    <x v="50"/>
    <x v="4"/>
    <n v="970248"/>
    <n v="6818"/>
    <n v="257"/>
    <x v="0"/>
    <n v="2"/>
    <x v="0"/>
    <x v="4"/>
    <n v="4.2"/>
    <x v="0"/>
    <n v="61.199999999999996"/>
    <n v="0.19"/>
    <n v="3.7699999999999996"/>
  </r>
  <r>
    <x v="11"/>
    <x v="51"/>
    <x v="4"/>
    <n v="970252"/>
    <n v="1217"/>
    <n v="200"/>
    <x v="0"/>
    <n v="1"/>
    <x v="1"/>
    <x v="1"/>
    <n v="2.1"/>
    <x v="3"/>
    <n v="95.240000000000009"/>
    <n v="0.29000000000000004"/>
    <n v="16.440000000000001"/>
  </r>
  <r>
    <x v="8"/>
    <x v="52"/>
    <x v="4"/>
    <n v="970258"/>
    <n v="22803"/>
    <n v="1550"/>
    <x v="1"/>
    <n v="26"/>
    <x v="3"/>
    <x v="6"/>
    <n v="54.6"/>
    <x v="6"/>
    <n v="28.39"/>
    <n v="0.09"/>
    <n v="6.8"/>
  </r>
  <r>
    <x v="11"/>
    <x v="52"/>
    <x v="4"/>
    <n v="970260"/>
    <n v="65151"/>
    <n v="2100"/>
    <x v="1"/>
    <n v="17"/>
    <x v="1"/>
    <x v="1"/>
    <n v="35.700000000000003"/>
    <x v="17"/>
    <n v="58.83"/>
    <n v="0.18000000000000002"/>
    <n v="3.23"/>
  </r>
  <r>
    <x v="11"/>
    <x v="52"/>
    <x v="4"/>
    <n v="970261"/>
    <n v="72079"/>
    <n v="985"/>
    <x v="1"/>
    <n v="18"/>
    <x v="1"/>
    <x v="1"/>
    <n v="37.800000000000004"/>
    <x v="1"/>
    <n v="26.060000000000002"/>
    <n v="0.08"/>
    <n v="1.37"/>
  </r>
  <r>
    <x v="2"/>
    <x v="52"/>
    <x v="4"/>
    <n v="970262"/>
    <n v="6240"/>
    <n v="460"/>
    <x v="0"/>
    <n v="1"/>
    <x v="0"/>
    <x v="0"/>
    <n v="2.1"/>
    <x v="3"/>
    <n v="219.04999999999998"/>
    <n v="0.66"/>
    <n v="7.38"/>
  </r>
  <r>
    <x v="2"/>
    <x v="52"/>
    <x v="4"/>
    <n v="970263"/>
    <n v="12410"/>
    <n v="221"/>
    <x v="0"/>
    <n v="2"/>
    <x v="0"/>
    <x v="0"/>
    <n v="4.2"/>
    <x v="0"/>
    <n v="52.62"/>
    <n v="0.16"/>
    <n v="1.79"/>
  </r>
  <r>
    <x v="4"/>
    <x v="52"/>
    <x v="4"/>
    <n v="970263"/>
    <n v="8979"/>
    <n v="332"/>
    <x v="0"/>
    <n v="2"/>
    <x v="0"/>
    <x v="4"/>
    <n v="4.2"/>
    <x v="0"/>
    <n v="79.050000000000011"/>
    <n v="0.24000000000000002"/>
    <n v="3.6999999999999997"/>
  </r>
  <r>
    <x v="8"/>
    <x v="52"/>
    <x v="4"/>
    <n v="970264"/>
    <n v="9703"/>
    <n v="604"/>
    <x v="0"/>
    <n v="5"/>
    <x v="0"/>
    <x v="4"/>
    <n v="10.5"/>
    <x v="15"/>
    <n v="57.53"/>
    <n v="0.18000000000000002"/>
    <n v="6.2299999999999995"/>
  </r>
  <r>
    <x v="10"/>
    <x v="52"/>
    <x v="4"/>
    <n v="970266"/>
    <n v="835"/>
    <n v="175"/>
    <x v="0"/>
    <n v="1"/>
    <x v="0"/>
    <x v="0"/>
    <n v="2.1"/>
    <x v="3"/>
    <n v="83.34"/>
    <n v="0.25"/>
    <n v="20.96"/>
  </r>
  <r>
    <x v="11"/>
    <x v="52"/>
    <x v="4"/>
    <n v="970267"/>
    <n v="8730"/>
    <n v="142"/>
    <x v="0"/>
    <n v="2"/>
    <x v="1"/>
    <x v="1"/>
    <n v="4.2"/>
    <x v="0"/>
    <n v="33.809999999999995"/>
    <n v="0.11"/>
    <n v="1.6300000000000001"/>
  </r>
  <r>
    <x v="11"/>
    <x v="5"/>
    <x v="4"/>
    <n v="970268"/>
    <n v="30279"/>
    <n v="1900"/>
    <x v="1"/>
    <n v="26"/>
    <x v="2"/>
    <x v="2"/>
    <n v="54.6"/>
    <x v="6"/>
    <n v="34.799999999999997"/>
    <n v="0.11"/>
    <n v="6.2799999999999994"/>
  </r>
  <r>
    <x v="10"/>
    <x v="53"/>
    <x v="4"/>
    <n v="970287"/>
    <n v="6422"/>
    <n v="275"/>
    <x v="0"/>
    <n v="2"/>
    <x v="0"/>
    <x v="0"/>
    <n v="4.2"/>
    <x v="0"/>
    <n v="65.48"/>
    <n v="0.2"/>
    <n v="4.29"/>
  </r>
  <r>
    <x v="8"/>
    <x v="54"/>
    <x v="4"/>
    <n v="970290"/>
    <n v="8330"/>
    <n v="644"/>
    <x v="0"/>
    <n v="8"/>
    <x v="3"/>
    <x v="6"/>
    <n v="16.8"/>
    <x v="23"/>
    <n v="38.339999999999996"/>
    <n v="0.12"/>
    <n v="7.74"/>
  </r>
  <r>
    <x v="11"/>
    <x v="55"/>
    <x v="4"/>
    <n v="970291"/>
    <n v="3716"/>
    <n v="93"/>
    <x v="0"/>
    <n v="2"/>
    <x v="1"/>
    <x v="1"/>
    <n v="4.2"/>
    <x v="0"/>
    <n v="22.150000000000002"/>
    <n v="6.9999999999999993E-2"/>
    <n v="2.5099999999999998"/>
  </r>
  <r>
    <x v="10"/>
    <x v="55"/>
    <x v="4"/>
    <n v="970292"/>
    <n v="16542"/>
    <n v="528"/>
    <x v="1"/>
    <n v="10"/>
    <x v="0"/>
    <x v="0"/>
    <n v="21"/>
    <x v="24"/>
    <n v="25.150000000000002"/>
    <n v="0.08"/>
    <n v="3.1999999999999997"/>
  </r>
  <r>
    <x v="2"/>
    <x v="55"/>
    <x v="4"/>
    <n v="970293"/>
    <n v="5937"/>
    <n v="460"/>
    <x v="0"/>
    <n v="1"/>
    <x v="0"/>
    <x v="0"/>
    <n v="2.1"/>
    <x v="3"/>
    <n v="219.04999999999998"/>
    <n v="0.66"/>
    <n v="7.75"/>
  </r>
  <r>
    <x v="10"/>
    <x v="55"/>
    <x v="4"/>
    <n v="970294"/>
    <n v="7257"/>
    <n v="215"/>
    <x v="0"/>
    <n v="1"/>
    <x v="0"/>
    <x v="0"/>
    <n v="2.1"/>
    <x v="3"/>
    <n v="102.39"/>
    <n v="0.31"/>
    <n v="2.9699999999999998"/>
  </r>
  <r>
    <x v="8"/>
    <x v="55"/>
    <x v="4"/>
    <n v="970295"/>
    <n v="12544"/>
    <n v="468"/>
    <x v="0"/>
    <n v="2"/>
    <x v="0"/>
    <x v="4"/>
    <n v="4.2"/>
    <x v="0"/>
    <n v="111.43"/>
    <n v="0.34"/>
    <n v="3.7399999999999998"/>
  </r>
  <r>
    <x v="11"/>
    <x v="55"/>
    <x v="4"/>
    <n v="970296"/>
    <n v="17551"/>
    <n v="548"/>
    <x v="0"/>
    <n v="4"/>
    <x v="1"/>
    <x v="1"/>
    <n v="8.4"/>
    <x v="4"/>
    <n v="65.240000000000009"/>
    <n v="0.2"/>
    <n v="3.13"/>
  </r>
  <r>
    <x v="2"/>
    <x v="56"/>
    <x v="4"/>
    <n v="970297"/>
    <n v="5207"/>
    <n v="204"/>
    <x v="0"/>
    <n v="1"/>
    <x v="0"/>
    <x v="0"/>
    <n v="2.1"/>
    <x v="3"/>
    <n v="97.15"/>
    <n v="0.3"/>
    <n v="3.92"/>
  </r>
  <r>
    <x v="11"/>
    <x v="56"/>
    <x v="4"/>
    <n v="970298"/>
    <n v="15893"/>
    <n v="630"/>
    <x v="0"/>
    <n v="5"/>
    <x v="0"/>
    <x v="4"/>
    <n v="10.5"/>
    <x v="15"/>
    <n v="60"/>
    <n v="0.19"/>
    <n v="3.9699999999999998"/>
  </r>
  <r>
    <x v="10"/>
    <x v="57"/>
    <x v="4"/>
    <n v="970302"/>
    <n v="28491"/>
    <n v="918"/>
    <x v="1"/>
    <n v="17"/>
    <x v="0"/>
    <x v="0"/>
    <n v="35.700000000000003"/>
    <x v="17"/>
    <n v="25.720000000000002"/>
    <n v="0.08"/>
    <n v="3.23"/>
  </r>
  <r>
    <x v="11"/>
    <x v="57"/>
    <x v="4"/>
    <n v="970304"/>
    <n v="8215"/>
    <n v="720"/>
    <x v="0"/>
    <n v="2"/>
    <x v="2"/>
    <x v="2"/>
    <n v="4.2"/>
    <x v="0"/>
    <n v="171.42999999999998"/>
    <n v="0.52"/>
    <n v="8.77"/>
  </r>
  <r>
    <x v="2"/>
    <x v="57"/>
    <x v="4"/>
    <n v="970305"/>
    <n v="18646"/>
    <n v="579"/>
    <x v="1"/>
    <n v="5"/>
    <x v="0"/>
    <x v="0"/>
    <n v="10.5"/>
    <x v="15"/>
    <n v="55.15"/>
    <n v="0.17"/>
    <n v="3.11"/>
  </r>
  <r>
    <x v="11"/>
    <x v="58"/>
    <x v="4"/>
    <n v="970315"/>
    <n v="33767"/>
    <n v="615"/>
    <x v="0"/>
    <n v="9"/>
    <x v="1"/>
    <x v="1"/>
    <n v="18.900000000000002"/>
    <x v="10"/>
    <n v="32.54"/>
    <n v="9.9999999999999992E-2"/>
    <n v="1.83"/>
  </r>
  <r>
    <x v="8"/>
    <x v="58"/>
    <x v="4"/>
    <n v="970318"/>
    <n v="40347"/>
    <n v="924"/>
    <x v="1"/>
    <n v="7"/>
    <x v="0"/>
    <x v="4"/>
    <n v="14.700000000000001"/>
    <x v="7"/>
    <n v="62.86"/>
    <n v="0.19"/>
    <n v="2.2999999999999998"/>
  </r>
  <r>
    <x v="1"/>
    <x v="59"/>
    <x v="10"/>
    <n v="970327"/>
    <n v="15522"/>
    <n v="300"/>
    <x v="0"/>
    <n v="6"/>
    <x v="1"/>
    <x v="1"/>
    <n v="12.600000000000001"/>
    <x v="20"/>
    <n v="23.810000000000002"/>
    <n v="0.08"/>
    <n v="1.94"/>
  </r>
  <r>
    <x v="9"/>
    <x v="59"/>
    <x v="10"/>
    <n v="970328"/>
    <n v="3107"/>
    <n v="307"/>
    <x v="0"/>
    <n v="1"/>
    <x v="0"/>
    <x v="4"/>
    <n v="2.1"/>
    <x v="3"/>
    <n v="146.19999999999999"/>
    <n v="0.44"/>
    <n v="9.89"/>
  </r>
  <r>
    <x v="7"/>
    <x v="59"/>
    <x v="10"/>
    <n v="970329"/>
    <n v="1137"/>
    <n v="140"/>
    <x v="0"/>
    <n v="1"/>
    <x v="0"/>
    <x v="4"/>
    <n v="2.1"/>
    <x v="3"/>
    <n v="66.67"/>
    <n v="0.2"/>
    <n v="12.32"/>
  </r>
  <r>
    <x v="6"/>
    <x v="59"/>
    <x v="10"/>
    <n v="970330"/>
    <n v="26746"/>
    <n v="575"/>
    <x v="0"/>
    <n v="4"/>
    <x v="0"/>
    <x v="4"/>
    <n v="8.4"/>
    <x v="4"/>
    <n v="68.460000000000008"/>
    <n v="0.21000000000000002"/>
    <n v="2.15"/>
  </r>
  <r>
    <x v="11"/>
    <x v="59"/>
    <x v="10"/>
    <n v="970331"/>
    <n v="9863"/>
    <n v="204"/>
    <x v="0"/>
    <n v="1"/>
    <x v="0"/>
    <x v="0"/>
    <n v="2.1"/>
    <x v="3"/>
    <n v="97.15"/>
    <n v="0.3"/>
    <n v="2.0699999999999998"/>
  </r>
  <r>
    <x v="2"/>
    <x v="60"/>
    <x v="10"/>
    <n v="970333"/>
    <n v="8131"/>
    <n v="900"/>
    <x v="0"/>
    <n v="2"/>
    <x v="2"/>
    <x v="2"/>
    <n v="4.2"/>
    <x v="0"/>
    <n v="214.29"/>
    <n v="0.65"/>
    <n v="11.07"/>
  </r>
  <r>
    <x v="12"/>
    <x v="60"/>
    <x v="10"/>
    <n v="970335"/>
    <n v="13753"/>
    <n v="397"/>
    <x v="0"/>
    <n v="2"/>
    <x v="0"/>
    <x v="4"/>
    <n v="4.2"/>
    <x v="0"/>
    <n v="94.53"/>
    <n v="0.29000000000000004"/>
    <n v="2.8899999999999997"/>
  </r>
  <r>
    <x v="1"/>
    <x v="61"/>
    <x v="10"/>
    <n v="970338"/>
    <n v="18328"/>
    <n v="248"/>
    <x v="0"/>
    <n v="4"/>
    <x v="2"/>
    <x v="1"/>
    <n v="8.4"/>
    <x v="4"/>
    <n v="29.53"/>
    <n v="0.09"/>
    <n v="1.36"/>
  </r>
  <r>
    <x v="11"/>
    <x v="61"/>
    <x v="10"/>
    <n v="970340"/>
    <n v="50548"/>
    <n v="1800"/>
    <x v="1"/>
    <n v="18"/>
    <x v="0"/>
    <x v="0"/>
    <n v="37.800000000000004"/>
    <x v="1"/>
    <n v="47.62"/>
    <n v="0.15000000000000002"/>
    <n v="3.57"/>
  </r>
  <r>
    <x v="10"/>
    <x v="62"/>
    <x v="10"/>
    <n v="970341"/>
    <n v="5664"/>
    <n v="1090"/>
    <x v="0"/>
    <n v="9"/>
    <x v="0"/>
    <x v="0"/>
    <n v="18.900000000000002"/>
    <x v="10"/>
    <n v="57.68"/>
    <n v="0.18000000000000002"/>
    <n v="19.25"/>
  </r>
  <r>
    <x v="11"/>
    <x v="62"/>
    <x v="10"/>
    <n v="970342"/>
    <n v="6305"/>
    <n v="500"/>
    <x v="0"/>
    <n v="2"/>
    <x v="0"/>
    <x v="0"/>
    <n v="4.2"/>
    <x v="0"/>
    <n v="119.05000000000001"/>
    <n v="0.36"/>
    <n v="7.9399999999999995"/>
  </r>
  <r>
    <x v="1"/>
    <x v="63"/>
    <x v="10"/>
    <n v="970353"/>
    <n v="4122"/>
    <n v="260"/>
    <x v="0"/>
    <n v="2"/>
    <x v="2"/>
    <x v="1"/>
    <n v="4.2"/>
    <x v="0"/>
    <n v="61.91"/>
    <n v="0.19"/>
    <n v="6.31"/>
  </r>
  <r>
    <x v="11"/>
    <x v="64"/>
    <x v="10"/>
    <n v="970357"/>
    <n v="5229"/>
    <n v="278"/>
    <x v="0"/>
    <n v="1"/>
    <x v="0"/>
    <x v="0"/>
    <n v="2.1"/>
    <x v="3"/>
    <n v="132.38999999999999"/>
    <n v="0.4"/>
    <n v="5.3199999999999994"/>
  </r>
  <r>
    <x v="11"/>
    <x v="64"/>
    <x v="10"/>
    <n v="970358"/>
    <n v="3079"/>
    <n v="196"/>
    <x v="0"/>
    <n v="1"/>
    <x v="0"/>
    <x v="0"/>
    <n v="2.1"/>
    <x v="3"/>
    <n v="93.34"/>
    <n v="0.28000000000000003"/>
    <n v="6.37"/>
  </r>
  <r>
    <x v="9"/>
    <x v="64"/>
    <x v="10"/>
    <n v="970359"/>
    <n v="1457"/>
    <n v="135"/>
    <x v="0"/>
    <n v="1"/>
    <x v="0"/>
    <x v="4"/>
    <n v="2.1"/>
    <x v="3"/>
    <n v="64.290000000000006"/>
    <n v="0.2"/>
    <n v="9.27"/>
  </r>
  <r>
    <x v="1"/>
    <x v="64"/>
    <x v="10"/>
    <n v="970360"/>
    <n v="8730"/>
    <n v="260"/>
    <x v="0"/>
    <n v="2"/>
    <x v="2"/>
    <x v="1"/>
    <n v="4.2"/>
    <x v="0"/>
    <n v="61.91"/>
    <n v="0.19"/>
    <n v="2.98"/>
  </r>
  <r>
    <x v="1"/>
    <x v="64"/>
    <x v="10"/>
    <n v="970361"/>
    <n v="35104"/>
    <n v="761"/>
    <x v="0"/>
    <n v="10"/>
    <x v="2"/>
    <x v="1"/>
    <n v="21"/>
    <x v="24"/>
    <n v="36.239999999999995"/>
    <n v="0.11"/>
    <n v="2.17"/>
  </r>
  <r>
    <x v="6"/>
    <x v="65"/>
    <x v="10"/>
    <n v="970365"/>
    <n v="44868"/>
    <n v="2714"/>
    <x v="1"/>
    <n v="16"/>
    <x v="0"/>
    <x v="5"/>
    <n v="33.6"/>
    <x v="19"/>
    <n v="80.78"/>
    <n v="0.25"/>
    <n v="6.05"/>
  </r>
  <r>
    <x v="2"/>
    <x v="66"/>
    <x v="10"/>
    <n v="970367"/>
    <n v="69849"/>
    <n v="2550"/>
    <x v="0"/>
    <n v="22"/>
    <x v="3"/>
    <x v="3"/>
    <n v="46.2"/>
    <x v="16"/>
    <n v="55.199999999999996"/>
    <n v="0.17"/>
    <n v="3.6599999999999997"/>
  </r>
  <r>
    <x v="11"/>
    <x v="66"/>
    <x v="10"/>
    <n v="970368"/>
    <n v="10279"/>
    <n v="543"/>
    <x v="0"/>
    <n v="3"/>
    <x v="0"/>
    <x v="0"/>
    <n v="6.3000000000000007"/>
    <x v="8"/>
    <n v="86.2"/>
    <n v="0.26"/>
    <n v="5.29"/>
  </r>
  <r>
    <x v="6"/>
    <x v="66"/>
    <x v="10"/>
    <n v="970370"/>
    <n v="43079"/>
    <n v="2714"/>
    <x v="1"/>
    <n v="16"/>
    <x v="0"/>
    <x v="5"/>
    <n v="33.6"/>
    <x v="19"/>
    <n v="80.78"/>
    <n v="0.25"/>
    <n v="6.31"/>
  </r>
  <r>
    <x v="7"/>
    <x v="67"/>
    <x v="10"/>
    <n v="970373"/>
    <n v="2029"/>
    <n v="216"/>
    <x v="0"/>
    <n v="1"/>
    <x v="0"/>
    <x v="4"/>
    <n v="2.1"/>
    <x v="3"/>
    <n v="102.86"/>
    <n v="0.31"/>
    <n v="10.65"/>
  </r>
  <r>
    <x v="1"/>
    <x v="68"/>
    <x v="10"/>
    <n v="970378"/>
    <n v="53254"/>
    <n v="693"/>
    <x v="0"/>
    <n v="16"/>
    <x v="2"/>
    <x v="1"/>
    <n v="33.6"/>
    <x v="19"/>
    <n v="20.630000000000003"/>
    <n v="6.9999999999999993E-2"/>
    <n v="1.31"/>
  </r>
  <r>
    <x v="1"/>
    <x v="68"/>
    <x v="10"/>
    <n v="970379"/>
    <n v="8368"/>
    <n v="389"/>
    <x v="0"/>
    <n v="3"/>
    <x v="2"/>
    <x v="1"/>
    <n v="6.3000000000000007"/>
    <x v="8"/>
    <n v="61.75"/>
    <n v="0.19"/>
    <n v="4.6499999999999995"/>
  </r>
  <r>
    <x v="9"/>
    <x v="69"/>
    <x v="5"/>
    <n v="970390"/>
    <n v="26117"/>
    <n v="1900"/>
    <x v="1"/>
    <n v="26"/>
    <x v="2"/>
    <x v="2"/>
    <n v="54.6"/>
    <x v="6"/>
    <n v="34.799999999999997"/>
    <n v="0.11"/>
    <n v="7.2799999999999994"/>
  </r>
  <r>
    <x v="9"/>
    <x v="70"/>
    <x v="5"/>
    <n v="970400"/>
    <n v="55402"/>
    <n v="1234"/>
    <x v="0"/>
    <n v="14"/>
    <x v="2"/>
    <x v="1"/>
    <n v="29.400000000000002"/>
    <x v="9"/>
    <n v="41.98"/>
    <n v="0.13"/>
    <n v="2.23"/>
  </r>
  <r>
    <x v="9"/>
    <x v="70"/>
    <x v="5"/>
    <n v="970401"/>
    <n v="9704"/>
    <n v="617"/>
    <x v="0"/>
    <n v="7"/>
    <x v="2"/>
    <x v="1"/>
    <n v="14.700000000000001"/>
    <x v="7"/>
    <n v="41.98"/>
    <n v="0.13"/>
    <n v="6.3599999999999994"/>
  </r>
  <r>
    <x v="2"/>
    <x v="71"/>
    <x v="5"/>
    <n v="970404"/>
    <n v="4439"/>
    <n v="182"/>
    <x v="0"/>
    <n v="1"/>
    <x v="0"/>
    <x v="0"/>
    <n v="2.1"/>
    <x v="3"/>
    <n v="86.67"/>
    <n v="0.26"/>
    <n v="4.1099999999999994"/>
  </r>
  <r>
    <x v="7"/>
    <x v="72"/>
    <x v="5"/>
    <n v="970406"/>
    <n v="24494"/>
    <n v="990"/>
    <x v="1"/>
    <n v="57"/>
    <x v="2"/>
    <x v="4"/>
    <n v="119.7"/>
    <x v="25"/>
    <n v="8.2799999999999994"/>
    <n v="0.03"/>
    <n v="4.05"/>
  </r>
  <r>
    <x v="2"/>
    <x v="73"/>
    <x v="5"/>
    <n v="970408"/>
    <n v="6205"/>
    <n v="174"/>
    <x v="0"/>
    <n v="1"/>
    <x v="0"/>
    <x v="0"/>
    <n v="2.1"/>
    <x v="3"/>
    <n v="82.86"/>
    <n v="0.25"/>
    <n v="2.8099999999999996"/>
  </r>
  <r>
    <x v="9"/>
    <x v="74"/>
    <x v="5"/>
    <n v="970415"/>
    <n v="3277"/>
    <n v="308"/>
    <x v="0"/>
    <n v="1"/>
    <x v="0"/>
    <x v="4"/>
    <n v="2.1"/>
    <x v="3"/>
    <n v="146.66999999999999"/>
    <n v="0.44"/>
    <n v="9.4"/>
  </r>
  <r>
    <x v="9"/>
    <x v="74"/>
    <x v="5"/>
    <n v="970416"/>
    <n v="66561"/>
    <n v="1165"/>
    <x v="0"/>
    <n v="17"/>
    <x v="2"/>
    <x v="1"/>
    <n v="35.700000000000003"/>
    <x v="17"/>
    <n v="32.64"/>
    <n v="9.9999999999999992E-2"/>
    <n v="1.76"/>
  </r>
  <r>
    <x v="9"/>
    <x v="74"/>
    <x v="5"/>
    <n v="970419"/>
    <n v="31973"/>
    <n v="686"/>
    <x v="0"/>
    <n v="10"/>
    <x v="2"/>
    <x v="1"/>
    <n v="21"/>
    <x v="24"/>
    <n v="32.669999999999995"/>
    <n v="9.9999999999999992E-2"/>
    <n v="2.15"/>
  </r>
  <r>
    <x v="2"/>
    <x v="75"/>
    <x v="5"/>
    <n v="970429"/>
    <n v="7273"/>
    <n v="376"/>
    <x v="0"/>
    <n v="2"/>
    <x v="3"/>
    <x v="6"/>
    <n v="4.2"/>
    <x v="0"/>
    <n v="89.53"/>
    <n v="0.27"/>
    <n v="5.17"/>
  </r>
  <r>
    <x v="2"/>
    <x v="75"/>
    <x v="5"/>
    <n v="970431"/>
    <n v="9393"/>
    <n v="538"/>
    <x v="0"/>
    <n v="2"/>
    <x v="0"/>
    <x v="0"/>
    <n v="4.2"/>
    <x v="0"/>
    <n v="128.1"/>
    <n v="0.39"/>
    <n v="5.7299999999999995"/>
  </r>
  <r>
    <x v="2"/>
    <x v="75"/>
    <x v="5"/>
    <n v="970434"/>
    <n v="2267"/>
    <n v="232"/>
    <x v="0"/>
    <n v="1"/>
    <x v="0"/>
    <x v="0"/>
    <n v="2.1"/>
    <x v="3"/>
    <n v="110.48"/>
    <n v="0.34"/>
    <n v="10.24"/>
  </r>
  <r>
    <x v="2"/>
    <x v="75"/>
    <x v="5"/>
    <n v="970435"/>
    <n v="36865"/>
    <n v="800"/>
    <x v="0"/>
    <n v="6"/>
    <x v="0"/>
    <x v="4"/>
    <n v="12.600000000000001"/>
    <x v="20"/>
    <n v="63.5"/>
    <n v="0.2"/>
    <n v="2.1799999999999997"/>
  </r>
  <r>
    <x v="13"/>
    <x v="75"/>
    <x v="5"/>
    <n v="970436"/>
    <n v="9240"/>
    <n v="576"/>
    <x v="0"/>
    <n v="3"/>
    <x v="0"/>
    <x v="4"/>
    <n v="6.3000000000000007"/>
    <x v="8"/>
    <n v="91.43"/>
    <n v="0.28000000000000003"/>
    <n v="6.24"/>
  </r>
  <r>
    <x v="9"/>
    <x v="76"/>
    <x v="5"/>
    <n v="970440"/>
    <n v="31182"/>
    <n v="690"/>
    <x v="0"/>
    <n v="7"/>
    <x v="2"/>
    <x v="1"/>
    <n v="14.700000000000001"/>
    <x v="7"/>
    <n v="46.94"/>
    <n v="0.15000000000000002"/>
    <n v="2.2199999999999998"/>
  </r>
  <r>
    <x v="9"/>
    <x v="76"/>
    <x v="5"/>
    <n v="970443"/>
    <n v="33208"/>
    <n v="540"/>
    <x v="0"/>
    <n v="10"/>
    <x v="2"/>
    <x v="1"/>
    <n v="21"/>
    <x v="24"/>
    <n v="25.720000000000002"/>
    <n v="0.08"/>
    <n v="1.6300000000000001"/>
  </r>
  <r>
    <x v="0"/>
    <x v="77"/>
    <x v="5"/>
    <n v="970445"/>
    <n v="33660"/>
    <n v="2077"/>
    <x v="1"/>
    <n v="26"/>
    <x v="2"/>
    <x v="2"/>
    <n v="54.6"/>
    <x v="6"/>
    <n v="38.049999999999997"/>
    <n v="0.12"/>
    <n v="6.18"/>
  </r>
  <r>
    <x v="9"/>
    <x v="6"/>
    <x v="5"/>
    <n v="970448"/>
    <n v="24863"/>
    <n v="1790"/>
    <x v="1"/>
    <n v="26"/>
    <x v="3"/>
    <x v="2"/>
    <n v="54.6"/>
    <x v="6"/>
    <n v="32.79"/>
    <n v="9.9999999999999992E-2"/>
    <n v="7.2"/>
  </r>
  <r>
    <x v="2"/>
    <x v="6"/>
    <x v="5"/>
    <n v="970449"/>
    <n v="3945"/>
    <n v="494"/>
    <x v="0"/>
    <n v="2"/>
    <x v="0"/>
    <x v="0"/>
    <n v="4.2"/>
    <x v="0"/>
    <n v="117.62"/>
    <n v="0.36"/>
    <n v="12.53"/>
  </r>
  <r>
    <x v="9"/>
    <x v="6"/>
    <x v="5"/>
    <n v="970450"/>
    <n v="458"/>
    <n v="135"/>
    <x v="0"/>
    <n v="1"/>
    <x v="0"/>
    <x v="4"/>
    <n v="2.1"/>
    <x v="3"/>
    <n v="64.290000000000006"/>
    <n v="0.2"/>
    <n v="29.48"/>
  </r>
  <r>
    <x v="13"/>
    <x v="6"/>
    <x v="5"/>
    <n v="970451"/>
    <n v="4681"/>
    <n v="461"/>
    <x v="0"/>
    <n v="2"/>
    <x v="0"/>
    <x v="4"/>
    <n v="4.2"/>
    <x v="0"/>
    <n v="109.77000000000001"/>
    <n v="0.33"/>
    <n v="9.85"/>
  </r>
  <r>
    <x v="9"/>
    <x v="6"/>
    <x v="5"/>
    <n v="970452"/>
    <n v="3932"/>
    <n v="307"/>
    <x v="0"/>
    <n v="1"/>
    <x v="0"/>
    <x v="4"/>
    <n v="2.1"/>
    <x v="3"/>
    <n v="146.19999999999999"/>
    <n v="0.44"/>
    <n v="7.81"/>
  </r>
  <r>
    <x v="2"/>
    <x v="6"/>
    <x v="5"/>
    <n v="970459"/>
    <n v="12758"/>
    <n v="480"/>
    <x v="0"/>
    <n v="4"/>
    <x v="0"/>
    <x v="4"/>
    <n v="8.4"/>
    <x v="4"/>
    <n v="57.15"/>
    <n v="0.18000000000000002"/>
    <n v="3.7699999999999996"/>
  </r>
  <r>
    <x v="2"/>
    <x v="6"/>
    <x v="5"/>
    <n v="970461"/>
    <n v="5080"/>
    <n v="223"/>
    <x v="0"/>
    <n v="1"/>
    <x v="0"/>
    <x v="0"/>
    <n v="2.1"/>
    <x v="3"/>
    <n v="106.2"/>
    <n v="0.32"/>
    <n v="4.3899999999999997"/>
  </r>
  <r>
    <x v="0"/>
    <x v="78"/>
    <x v="5"/>
    <n v="970465"/>
    <n v="25015"/>
    <n v="2077"/>
    <x v="1"/>
    <n v="26"/>
    <x v="2"/>
    <x v="2"/>
    <n v="54.6"/>
    <x v="6"/>
    <n v="38.049999999999997"/>
    <n v="0.12"/>
    <n v="8.31"/>
  </r>
  <r>
    <x v="2"/>
    <x v="79"/>
    <x v="5"/>
    <n v="970467"/>
    <n v="5963"/>
    <n v="460"/>
    <x v="0"/>
    <n v="1"/>
    <x v="0"/>
    <x v="0"/>
    <n v="2.1"/>
    <x v="3"/>
    <n v="219.04999999999998"/>
    <n v="0.66"/>
    <n v="7.72"/>
  </r>
  <r>
    <x v="2"/>
    <x v="79"/>
    <x v="5"/>
    <n v="970468"/>
    <n v="10545"/>
    <n v="576"/>
    <x v="0"/>
    <n v="3"/>
    <x v="0"/>
    <x v="0"/>
    <n v="6.3000000000000007"/>
    <x v="8"/>
    <n v="91.43"/>
    <n v="0.28000000000000003"/>
    <n v="5.47"/>
  </r>
  <r>
    <x v="0"/>
    <x v="79"/>
    <x v="5"/>
    <n v="970469"/>
    <n v="22642"/>
    <n v="2077"/>
    <x v="1"/>
    <n v="26"/>
    <x v="2"/>
    <x v="2"/>
    <n v="54.6"/>
    <x v="6"/>
    <n v="38.049999999999997"/>
    <n v="0.12"/>
    <n v="9.18"/>
  </r>
  <r>
    <x v="9"/>
    <x v="79"/>
    <x v="5"/>
    <n v="970470"/>
    <n v="74702"/>
    <n v="2550"/>
    <x v="1"/>
    <n v="24"/>
    <x v="3"/>
    <x v="3"/>
    <n v="50.400000000000006"/>
    <x v="21"/>
    <n v="50.6"/>
    <n v="0.16"/>
    <n v="3.42"/>
  </r>
  <r>
    <x v="9"/>
    <x v="79"/>
    <x v="5"/>
    <n v="970473"/>
    <n v="187828"/>
    <n v="2030"/>
    <x v="1"/>
    <n v="49"/>
    <x v="2"/>
    <x v="1"/>
    <n v="102.9"/>
    <x v="26"/>
    <n v="19.73"/>
    <n v="6.0000000000000005E-2"/>
    <n v="1.0900000000000001"/>
  </r>
  <r>
    <x v="2"/>
    <x v="79"/>
    <x v="5"/>
    <n v="970475"/>
    <n v="9930"/>
    <n v="832"/>
    <x v="1"/>
    <n v="4"/>
    <x v="0"/>
    <x v="0"/>
    <n v="8.4"/>
    <x v="4"/>
    <n v="99.050000000000011"/>
    <n v="0.3"/>
    <n v="8.379999999999999"/>
  </r>
  <r>
    <x v="2"/>
    <x v="79"/>
    <x v="5"/>
    <n v="970476"/>
    <n v="7452"/>
    <n v="357"/>
    <x v="0"/>
    <n v="2"/>
    <x v="0"/>
    <x v="0"/>
    <n v="4.2"/>
    <x v="0"/>
    <n v="85"/>
    <n v="0.26"/>
    <n v="4.8"/>
  </r>
  <r>
    <x v="9"/>
    <x v="79"/>
    <x v="5"/>
    <n v="970477"/>
    <n v="33770"/>
    <n v="759"/>
    <x v="0"/>
    <n v="8"/>
    <x v="2"/>
    <x v="1"/>
    <n v="16.8"/>
    <x v="23"/>
    <n v="45.18"/>
    <n v="0.14000000000000001"/>
    <n v="2.25"/>
  </r>
  <r>
    <x v="1"/>
    <x v="80"/>
    <x v="0"/>
    <n v="970480"/>
    <n v="7613"/>
    <n v="282"/>
    <x v="0"/>
    <n v="3"/>
    <x v="2"/>
    <x v="1"/>
    <n v="6.3000000000000007"/>
    <x v="8"/>
    <n v="44.769999999999996"/>
    <n v="0.14000000000000001"/>
    <n v="3.71"/>
  </r>
  <r>
    <x v="10"/>
    <x v="81"/>
    <x v="0"/>
    <n v="970481"/>
    <n v="14011"/>
    <n v="298"/>
    <x v="0"/>
    <n v="2"/>
    <x v="0"/>
    <x v="0"/>
    <n v="4.2"/>
    <x v="0"/>
    <n v="70.960000000000008"/>
    <n v="0.22"/>
    <n v="2.13"/>
  </r>
  <r>
    <x v="0"/>
    <x v="82"/>
    <x v="0"/>
    <n v="970482"/>
    <n v="47514"/>
    <n v="1800"/>
    <x v="1"/>
    <n v="18"/>
    <x v="0"/>
    <x v="0"/>
    <n v="37.800000000000004"/>
    <x v="1"/>
    <n v="47.62"/>
    <n v="0.15000000000000002"/>
    <n v="3.7899999999999996"/>
  </r>
  <r>
    <x v="1"/>
    <x v="83"/>
    <x v="0"/>
    <n v="970483"/>
    <n v="403"/>
    <n v="200"/>
    <x v="0"/>
    <n v="1"/>
    <x v="2"/>
    <x v="1"/>
    <n v="2.1"/>
    <x v="3"/>
    <n v="95.240000000000009"/>
    <n v="0.29000000000000004"/>
    <n v="49.629999999999995"/>
  </r>
  <r>
    <x v="1"/>
    <x v="83"/>
    <x v="0"/>
    <n v="970484"/>
    <n v="12708"/>
    <n v="930"/>
    <x v="0"/>
    <n v="3"/>
    <x v="2"/>
    <x v="1"/>
    <n v="6.3000000000000007"/>
    <x v="8"/>
    <n v="147.62"/>
    <n v="0.45"/>
    <n v="7.3199999999999994"/>
  </r>
  <r>
    <x v="10"/>
    <x v="84"/>
    <x v="0"/>
    <n v="970485"/>
    <n v="2642"/>
    <n v="175"/>
    <x v="0"/>
    <n v="1"/>
    <x v="0"/>
    <x v="0"/>
    <n v="2.1"/>
    <x v="3"/>
    <n v="83.34"/>
    <n v="0.25"/>
    <n v="6.63"/>
  </r>
  <r>
    <x v="0"/>
    <x v="85"/>
    <x v="0"/>
    <n v="970495"/>
    <n v="20524"/>
    <n v="1900"/>
    <x v="1"/>
    <n v="26"/>
    <x v="2"/>
    <x v="2"/>
    <n v="54.6"/>
    <x v="6"/>
    <n v="34.799999999999997"/>
    <n v="0.11"/>
    <n v="9.26"/>
  </r>
  <r>
    <x v="1"/>
    <x v="8"/>
    <x v="0"/>
    <n v="970499"/>
    <n v="5346"/>
    <n v="200"/>
    <x v="0"/>
    <n v="1"/>
    <x v="2"/>
    <x v="1"/>
    <n v="2.1"/>
    <x v="3"/>
    <n v="95.240000000000009"/>
    <n v="0.29000000000000004"/>
    <n v="3.75"/>
  </r>
  <r>
    <x v="0"/>
    <x v="86"/>
    <x v="0"/>
    <n v="970502"/>
    <n v="36284"/>
    <n v="1900"/>
    <x v="1"/>
    <n v="26"/>
    <x v="2"/>
    <x v="2"/>
    <n v="54.6"/>
    <x v="6"/>
    <n v="34.799999999999997"/>
    <n v="0.11"/>
    <n v="5.24"/>
  </r>
  <r>
    <x v="2"/>
    <x v="86"/>
    <x v="0"/>
    <n v="970503"/>
    <n v="8539"/>
    <n v="628"/>
    <x v="0"/>
    <n v="2"/>
    <x v="3"/>
    <x v="3"/>
    <n v="4.2"/>
    <x v="0"/>
    <n v="149.53"/>
    <n v="0.45"/>
    <n v="7.3599999999999994"/>
  </r>
  <r>
    <x v="1"/>
    <x v="86"/>
    <x v="0"/>
    <n v="970505"/>
    <n v="3564"/>
    <n v="200"/>
    <x v="0"/>
    <n v="1"/>
    <x v="2"/>
    <x v="1"/>
    <n v="2.1"/>
    <x v="3"/>
    <n v="95.240000000000009"/>
    <n v="0.29000000000000004"/>
    <n v="5.62"/>
  </r>
  <r>
    <x v="1"/>
    <x v="86"/>
    <x v="0"/>
    <n v="970506"/>
    <n v="6269"/>
    <n v="282"/>
    <x v="0"/>
    <n v="3"/>
    <x v="2"/>
    <x v="1"/>
    <n v="6.3000000000000007"/>
    <x v="8"/>
    <n v="44.769999999999996"/>
    <n v="0.14000000000000001"/>
    <n v="4.5"/>
  </r>
  <r>
    <x v="0"/>
    <x v="86"/>
    <x v="0"/>
    <n v="970510"/>
    <n v="14869"/>
    <n v="473"/>
    <x v="0"/>
    <n v="3"/>
    <x v="0"/>
    <x v="0"/>
    <n v="6.3000000000000007"/>
    <x v="8"/>
    <n v="75.08"/>
    <n v="0.23"/>
    <n v="3.19"/>
  </r>
  <r>
    <x v="10"/>
    <x v="87"/>
    <x v="0"/>
    <n v="970516"/>
    <n v="8176"/>
    <n v="468"/>
    <x v="0"/>
    <n v="2"/>
    <x v="0"/>
    <x v="4"/>
    <n v="4.2"/>
    <x v="0"/>
    <n v="111.43"/>
    <n v="0.34"/>
    <n v="5.7299999999999995"/>
  </r>
  <r>
    <x v="0"/>
    <x v="87"/>
    <x v="0"/>
    <n v="970517"/>
    <n v="13728"/>
    <n v="241"/>
    <x v="0"/>
    <n v="2"/>
    <x v="0"/>
    <x v="0"/>
    <n v="4.2"/>
    <x v="0"/>
    <n v="57.39"/>
    <n v="0.18000000000000002"/>
    <n v="1.76"/>
  </r>
  <r>
    <x v="0"/>
    <x v="87"/>
    <x v="0"/>
    <n v="970518"/>
    <n v="14424"/>
    <n v="607"/>
    <x v="0"/>
    <n v="3"/>
    <x v="0"/>
    <x v="0"/>
    <n v="6.3000000000000007"/>
    <x v="8"/>
    <n v="96.350000000000009"/>
    <n v="0.29000000000000004"/>
    <n v="4.21"/>
  </r>
  <r>
    <x v="2"/>
    <x v="87"/>
    <x v="0"/>
    <n v="970519"/>
    <n v="17079"/>
    <n v="987"/>
    <x v="1"/>
    <n v="4"/>
    <x v="3"/>
    <x v="3"/>
    <n v="8.4"/>
    <x v="4"/>
    <n v="117.5"/>
    <n v="0.36"/>
    <n v="5.7799999999999994"/>
  </r>
  <r>
    <x v="9"/>
    <x v="87"/>
    <x v="0"/>
    <n v="970520"/>
    <n v="1433"/>
    <n v="135"/>
    <x v="0"/>
    <n v="1"/>
    <x v="0"/>
    <x v="4"/>
    <n v="2.1"/>
    <x v="3"/>
    <n v="64.290000000000006"/>
    <n v="0.2"/>
    <n v="9.43"/>
  </r>
  <r>
    <x v="0"/>
    <x v="87"/>
    <x v="0"/>
    <n v="970522"/>
    <n v="9966"/>
    <n v="932"/>
    <x v="0"/>
    <n v="3"/>
    <x v="0"/>
    <x v="0"/>
    <n v="6.3000000000000007"/>
    <x v="8"/>
    <n v="147.94"/>
    <n v="0.45"/>
    <n v="9.36"/>
  </r>
  <r>
    <x v="7"/>
    <x v="87"/>
    <x v="0"/>
    <n v="970524"/>
    <n v="1344"/>
    <n v="140"/>
    <x v="0"/>
    <n v="1"/>
    <x v="0"/>
    <x v="4"/>
    <n v="2.1"/>
    <x v="3"/>
    <n v="66.67"/>
    <n v="0.2"/>
    <n v="10.42"/>
  </r>
  <r>
    <x v="1"/>
    <x v="87"/>
    <x v="0"/>
    <n v="970528"/>
    <n v="27237"/>
    <n v="636"/>
    <x v="0"/>
    <n v="6"/>
    <x v="2"/>
    <x v="1"/>
    <n v="12.600000000000001"/>
    <x v="20"/>
    <n v="50.48"/>
    <n v="0.16"/>
    <n v="2.34"/>
  </r>
  <r>
    <x v="0"/>
    <x v="87"/>
    <x v="0"/>
    <n v="970529"/>
    <n v="9188"/>
    <n v="940"/>
    <x v="0"/>
    <n v="2"/>
    <x v="0"/>
    <x v="0"/>
    <n v="4.2"/>
    <x v="0"/>
    <n v="223.81"/>
    <n v="0.68"/>
    <n v="10.24"/>
  </r>
  <r>
    <x v="1"/>
    <x v="87"/>
    <x v="0"/>
    <n v="970532"/>
    <n v="34425"/>
    <n v="557"/>
    <x v="0"/>
    <n v="9"/>
    <x v="2"/>
    <x v="1"/>
    <n v="18.900000000000002"/>
    <x v="10"/>
    <n v="29.48"/>
    <n v="0.09"/>
    <n v="1.62"/>
  </r>
  <r>
    <x v="0"/>
    <x v="88"/>
    <x v="0"/>
    <n v="970534"/>
    <n v="11077"/>
    <n v="543"/>
    <x v="0"/>
    <n v="3"/>
    <x v="0"/>
    <x v="0"/>
    <n v="6.3000000000000007"/>
    <x v="8"/>
    <n v="86.2"/>
    <n v="0.26"/>
    <n v="4.91"/>
  </r>
  <r>
    <x v="13"/>
    <x v="88"/>
    <x v="0"/>
    <n v="970535"/>
    <n v="7363"/>
    <n v="580"/>
    <x v="0"/>
    <n v="4"/>
    <x v="0"/>
    <x v="4"/>
    <n v="8.4"/>
    <x v="4"/>
    <n v="69.050000000000011"/>
    <n v="0.21000000000000002"/>
    <n v="7.88"/>
  </r>
  <r>
    <x v="10"/>
    <x v="88"/>
    <x v="0"/>
    <n v="970536"/>
    <n v="3880"/>
    <n v="838"/>
    <x v="0"/>
    <n v="6"/>
    <x v="0"/>
    <x v="0"/>
    <n v="12.600000000000001"/>
    <x v="20"/>
    <n v="66.510000000000005"/>
    <n v="0.2"/>
    <n v="21.6"/>
  </r>
  <r>
    <x v="10"/>
    <x v="88"/>
    <x v="0"/>
    <n v="970539"/>
    <n v="8008"/>
    <n v="351"/>
    <x v="0"/>
    <n v="2"/>
    <x v="0"/>
    <x v="4"/>
    <n v="4.2"/>
    <x v="0"/>
    <n v="83.58"/>
    <n v="0.26"/>
    <n v="4.3899999999999997"/>
  </r>
  <r>
    <x v="1"/>
    <x v="88"/>
    <x v="0"/>
    <n v="970540"/>
    <n v="992"/>
    <n v="200"/>
    <x v="0"/>
    <n v="1"/>
    <x v="2"/>
    <x v="1"/>
    <n v="2.1"/>
    <x v="3"/>
    <n v="95.240000000000009"/>
    <n v="0.29000000000000004"/>
    <n v="20.170000000000002"/>
  </r>
  <r>
    <x v="7"/>
    <x v="7"/>
    <x v="6"/>
    <n v="970545"/>
    <n v="1471"/>
    <n v="216"/>
    <x v="0"/>
    <n v="1"/>
    <x v="0"/>
    <x v="4"/>
    <n v="2.1"/>
    <x v="3"/>
    <n v="102.86"/>
    <n v="0.31"/>
    <n v="14.69"/>
  </r>
  <r>
    <x v="4"/>
    <x v="7"/>
    <x v="6"/>
    <n v="970546"/>
    <n v="7593"/>
    <n v="221"/>
    <x v="0"/>
    <n v="1"/>
    <x v="0"/>
    <x v="4"/>
    <n v="2.1"/>
    <x v="3"/>
    <n v="105.24000000000001"/>
    <n v="0.32"/>
    <n v="2.92"/>
  </r>
  <r>
    <x v="1"/>
    <x v="7"/>
    <x v="6"/>
    <n v="970548"/>
    <n v="28557"/>
    <n v="498"/>
    <x v="0"/>
    <n v="8"/>
    <x v="2"/>
    <x v="1"/>
    <n v="16.8"/>
    <x v="23"/>
    <n v="29.650000000000002"/>
    <n v="0.09"/>
    <n v="1.75"/>
  </r>
  <r>
    <x v="6"/>
    <x v="7"/>
    <x v="6"/>
    <n v="970549"/>
    <n v="15859"/>
    <n v="651"/>
    <x v="0"/>
    <n v="4"/>
    <x v="2"/>
    <x v="4"/>
    <n v="8.4"/>
    <x v="4"/>
    <n v="77.5"/>
    <n v="0.24000000000000002"/>
    <n v="4.1099999999999994"/>
  </r>
  <r>
    <x v="2"/>
    <x v="7"/>
    <x v="6"/>
    <n v="970554"/>
    <n v="89223"/>
    <n v="2958"/>
    <x v="1"/>
    <n v="31"/>
    <x v="3"/>
    <x v="3"/>
    <n v="65.100000000000009"/>
    <x v="27"/>
    <n v="45.44"/>
    <n v="0.14000000000000001"/>
    <n v="3.32"/>
  </r>
  <r>
    <x v="0"/>
    <x v="7"/>
    <x v="6"/>
    <n v="970556"/>
    <n v="26827"/>
    <n v="2077"/>
    <x v="1"/>
    <n v="26"/>
    <x v="2"/>
    <x v="2"/>
    <n v="54.6"/>
    <x v="6"/>
    <n v="38.049999999999997"/>
    <n v="0.12"/>
    <n v="7.75"/>
  </r>
  <r>
    <x v="6"/>
    <x v="7"/>
    <x v="6"/>
    <n v="970559"/>
    <n v="23370"/>
    <n v="514"/>
    <x v="0"/>
    <n v="5"/>
    <x v="2"/>
    <x v="4"/>
    <n v="10.5"/>
    <x v="15"/>
    <n v="48.96"/>
    <n v="0.15000000000000002"/>
    <n v="2.1999999999999997"/>
  </r>
  <r>
    <x v="1"/>
    <x v="7"/>
    <x v="6"/>
    <n v="970562"/>
    <n v="51867"/>
    <n v="773"/>
    <x v="1"/>
    <n v="15"/>
    <x v="2"/>
    <x v="1"/>
    <n v="31.5"/>
    <x v="2"/>
    <n v="24.540000000000003"/>
    <n v="0.08"/>
    <n v="1.5"/>
  </r>
  <r>
    <x v="1"/>
    <x v="7"/>
    <x v="6"/>
    <n v="970563"/>
    <n v="18152"/>
    <n v="676"/>
    <x v="0"/>
    <n v="7"/>
    <x v="2"/>
    <x v="1"/>
    <n v="14.700000000000001"/>
    <x v="7"/>
    <n v="45.989999999999995"/>
    <n v="0.14000000000000001"/>
    <n v="3.73"/>
  </r>
  <r>
    <x v="0"/>
    <x v="7"/>
    <x v="6"/>
    <n v="970564"/>
    <n v="1876"/>
    <n v="278"/>
    <x v="0"/>
    <n v="1"/>
    <x v="0"/>
    <x v="0"/>
    <n v="2.1"/>
    <x v="3"/>
    <n v="132.38999999999999"/>
    <n v="0.4"/>
    <n v="14.82"/>
  </r>
  <r>
    <x v="13"/>
    <x v="7"/>
    <x v="6"/>
    <n v="970565"/>
    <n v="6062"/>
    <n v="461"/>
    <x v="0"/>
    <n v="2"/>
    <x v="0"/>
    <x v="4"/>
    <n v="4.2"/>
    <x v="0"/>
    <n v="109.77000000000001"/>
    <n v="0.33"/>
    <n v="7.6099999999999994"/>
  </r>
  <r>
    <x v="0"/>
    <x v="7"/>
    <x v="6"/>
    <n v="970569"/>
    <n v="18407"/>
    <n v="2077"/>
    <x v="1"/>
    <n v="26"/>
    <x v="2"/>
    <x v="2"/>
    <n v="54.6"/>
    <x v="6"/>
    <n v="38.049999999999997"/>
    <n v="0.12"/>
    <n v="11.29"/>
  </r>
  <r>
    <x v="0"/>
    <x v="7"/>
    <x v="6"/>
    <n v="970570"/>
    <n v="7271"/>
    <n v="1365"/>
    <x v="1"/>
    <n v="10"/>
    <x v="0"/>
    <x v="0"/>
    <n v="21"/>
    <x v="24"/>
    <n v="65"/>
    <n v="0.2"/>
    <n v="18.78"/>
  </r>
  <r>
    <x v="0"/>
    <x v="7"/>
    <x v="6"/>
    <n v="970572"/>
    <n v="26671"/>
    <n v="723"/>
    <x v="0"/>
    <n v="5"/>
    <x v="0"/>
    <x v="0"/>
    <n v="10.5"/>
    <x v="15"/>
    <n v="68.86"/>
    <n v="0.21000000000000002"/>
    <n v="2.7199999999999998"/>
  </r>
  <r>
    <x v="10"/>
    <x v="7"/>
    <x v="6"/>
    <n v="970574"/>
    <n v="4147"/>
    <n v="550"/>
    <x v="0"/>
    <n v="2"/>
    <x v="0"/>
    <x v="0"/>
    <n v="4.2"/>
    <x v="0"/>
    <n v="130.95999999999998"/>
    <n v="0.4"/>
    <n v="13.27"/>
  </r>
  <r>
    <x v="7"/>
    <x v="7"/>
    <x v="6"/>
    <n v="970578"/>
    <n v="24064"/>
    <n v="990"/>
    <x v="1"/>
    <n v="56"/>
    <x v="2"/>
    <x v="4"/>
    <n v="117.60000000000001"/>
    <x v="28"/>
    <n v="8.42"/>
    <n v="0.03"/>
    <n v="4.12"/>
  </r>
  <r>
    <x v="1"/>
    <x v="7"/>
    <x v="6"/>
    <n v="970580"/>
    <n v="35044"/>
    <n v="723"/>
    <x v="0"/>
    <n v="12"/>
    <x v="2"/>
    <x v="1"/>
    <n v="25.200000000000003"/>
    <x v="12"/>
    <n v="28.700000000000003"/>
    <n v="0.09"/>
    <n v="2.0699999999999998"/>
  </r>
  <r>
    <x v="1"/>
    <x v="7"/>
    <x v="6"/>
    <n v="970581"/>
    <n v="26508"/>
    <n v="723"/>
    <x v="0"/>
    <n v="7"/>
    <x v="2"/>
    <x v="1"/>
    <n v="14.700000000000001"/>
    <x v="7"/>
    <n v="49.19"/>
    <n v="0.15000000000000002"/>
    <n v="2.73"/>
  </r>
  <r>
    <x v="6"/>
    <x v="7"/>
    <x v="6"/>
    <n v="970582"/>
    <n v="17808"/>
    <n v="2378"/>
    <x v="1"/>
    <n v="11"/>
    <x v="2"/>
    <x v="5"/>
    <n v="23.1"/>
    <x v="5"/>
    <n v="102.95"/>
    <n v="0.31"/>
    <n v="13.36"/>
  </r>
  <r>
    <x v="10"/>
    <x v="7"/>
    <x v="6"/>
    <n v="970585"/>
    <n v="2501"/>
    <n v="174"/>
    <x v="0"/>
    <n v="1"/>
    <x v="0"/>
    <x v="0"/>
    <n v="2.1"/>
    <x v="3"/>
    <n v="82.86"/>
    <n v="0.25"/>
    <n v="6.96"/>
  </r>
  <r>
    <x v="0"/>
    <x v="7"/>
    <x v="6"/>
    <n v="970588"/>
    <n v="6978"/>
    <n v="261"/>
    <x v="0"/>
    <n v="2"/>
    <x v="0"/>
    <x v="0"/>
    <n v="4.2"/>
    <x v="0"/>
    <n v="62.15"/>
    <n v="0.19"/>
    <n v="3.75"/>
  </r>
  <r>
    <x v="9"/>
    <x v="7"/>
    <x v="6"/>
    <n v="970593"/>
    <n v="17698"/>
    <n v="825"/>
    <x v="0"/>
    <n v="5"/>
    <x v="2"/>
    <x v="1"/>
    <n v="10.5"/>
    <x v="15"/>
    <n v="78.58"/>
    <n v="0.24000000000000002"/>
    <n v="4.67"/>
  </r>
  <r>
    <x v="1"/>
    <x v="7"/>
    <x v="6"/>
    <n v="970594"/>
    <n v="19310"/>
    <n v="418"/>
    <x v="0"/>
    <n v="7"/>
    <x v="2"/>
    <x v="1"/>
    <n v="14.700000000000001"/>
    <x v="7"/>
    <n v="28.44"/>
    <n v="0.09"/>
    <n v="2.17"/>
  </r>
  <r>
    <x v="13"/>
    <x v="7"/>
    <x v="6"/>
    <n v="970596"/>
    <n v="3543"/>
    <n v="155"/>
    <x v="0"/>
    <n v="1"/>
    <x v="0"/>
    <x v="4"/>
    <n v="2.1"/>
    <x v="3"/>
    <n v="73.81"/>
    <n v="0.23"/>
    <n v="4.38"/>
  </r>
  <r>
    <x v="6"/>
    <x v="7"/>
    <x v="6"/>
    <n v="970597"/>
    <n v="16934"/>
    <n v="375"/>
    <x v="0"/>
    <n v="4"/>
    <x v="2"/>
    <x v="4"/>
    <n v="8.4"/>
    <x v="4"/>
    <n v="44.65"/>
    <n v="0.14000000000000001"/>
    <n v="2.2199999999999998"/>
  </r>
  <r>
    <x v="1"/>
    <x v="89"/>
    <x v="6"/>
    <n v="970598"/>
    <n v="2886"/>
    <n v="200"/>
    <x v="0"/>
    <n v="1"/>
    <x v="2"/>
    <x v="1"/>
    <n v="2.1"/>
    <x v="3"/>
    <n v="95.240000000000009"/>
    <n v="0.29000000000000004"/>
    <n v="6.9399999999999995"/>
  </r>
  <r>
    <x v="1"/>
    <x v="7"/>
    <x v="6"/>
    <n v="970602"/>
    <n v="5570"/>
    <n v="200"/>
    <x v="0"/>
    <n v="1"/>
    <x v="2"/>
    <x v="1"/>
    <n v="2.1"/>
    <x v="3"/>
    <n v="95.240000000000009"/>
    <n v="0.29000000000000004"/>
    <n v="3.5999999999999996"/>
  </r>
  <r>
    <x v="0"/>
    <x v="7"/>
    <x v="6"/>
    <n v="970604"/>
    <n v="12175"/>
    <n v="447"/>
    <x v="0"/>
    <n v="3"/>
    <x v="0"/>
    <x v="0"/>
    <n v="6.3000000000000007"/>
    <x v="8"/>
    <n v="70.960000000000008"/>
    <n v="0.22"/>
    <n v="3.6799999999999997"/>
  </r>
  <r>
    <x v="0"/>
    <x v="7"/>
    <x v="6"/>
    <n v="970606"/>
    <n v="39236"/>
    <n v="1800"/>
    <x v="1"/>
    <n v="14"/>
    <x v="0"/>
    <x v="0"/>
    <n v="29.400000000000002"/>
    <x v="9"/>
    <n v="61.23"/>
    <n v="0.19"/>
    <n v="4.59"/>
  </r>
  <r>
    <x v="8"/>
    <x v="7"/>
    <x v="6"/>
    <n v="970611"/>
    <n v="12602"/>
    <n v="1680"/>
    <x v="1"/>
    <n v="18"/>
    <x v="2"/>
    <x v="6"/>
    <n v="37.800000000000004"/>
    <x v="1"/>
    <n v="44.449999999999996"/>
    <n v="0.14000000000000001"/>
    <n v="13.34"/>
  </r>
  <r>
    <x v="0"/>
    <x v="7"/>
    <x v="6"/>
    <n v="970612"/>
    <n v="894"/>
    <n v="342"/>
    <x v="0"/>
    <n v="1"/>
    <x v="0"/>
    <x v="0"/>
    <n v="2.1"/>
    <x v="3"/>
    <n v="162.85999999999999"/>
    <n v="0.49"/>
    <n v="38.26"/>
  </r>
  <r>
    <x v="6"/>
    <x v="7"/>
    <x v="6"/>
    <n v="970614"/>
    <n v="7317"/>
    <n v="480"/>
    <x v="0"/>
    <n v="2"/>
    <x v="2"/>
    <x v="4"/>
    <n v="4.2"/>
    <x v="0"/>
    <n v="114.29"/>
    <n v="0.35000000000000003"/>
    <n v="6.5699999999999994"/>
  </r>
  <r>
    <x v="1"/>
    <x v="7"/>
    <x v="6"/>
    <n v="970616"/>
    <n v="29740"/>
    <n v="540"/>
    <x v="0"/>
    <n v="9"/>
    <x v="2"/>
    <x v="1"/>
    <n v="18.900000000000002"/>
    <x v="10"/>
    <n v="28.580000000000002"/>
    <n v="0.09"/>
    <n v="1.82"/>
  </r>
  <r>
    <x v="10"/>
    <x v="7"/>
    <x v="6"/>
    <n v="970617"/>
    <n v="12220"/>
    <n v="286"/>
    <x v="0"/>
    <n v="2"/>
    <x v="0"/>
    <x v="0"/>
    <n v="4.2"/>
    <x v="0"/>
    <n v="68.100000000000009"/>
    <n v="0.21000000000000002"/>
    <n v="2.3499999999999996"/>
  </r>
  <r>
    <x v="9"/>
    <x v="7"/>
    <x v="6"/>
    <n v="970619"/>
    <n v="3932"/>
    <n v="310"/>
    <x v="0"/>
    <n v="1"/>
    <x v="0"/>
    <x v="4"/>
    <n v="2.1"/>
    <x v="3"/>
    <n v="147.62"/>
    <n v="0.45"/>
    <n v="7.89"/>
  </r>
  <r>
    <x v="9"/>
    <x v="7"/>
    <x v="6"/>
    <n v="970620"/>
    <n v="4648"/>
    <n v="197"/>
    <x v="0"/>
    <n v="1"/>
    <x v="0"/>
    <x v="4"/>
    <n v="2.1"/>
    <x v="3"/>
    <n v="93.81"/>
    <n v="0.29000000000000004"/>
    <n v="4.24"/>
  </r>
  <r>
    <x v="1"/>
    <x v="7"/>
    <x v="6"/>
    <n v="970622"/>
    <n v="3885"/>
    <n v="200"/>
    <x v="0"/>
    <n v="1"/>
    <x v="2"/>
    <x v="1"/>
    <n v="2.1"/>
    <x v="3"/>
    <n v="95.240000000000009"/>
    <n v="0.29000000000000004"/>
    <n v="5.1499999999999995"/>
  </r>
  <r>
    <x v="0"/>
    <x v="9"/>
    <x v="7"/>
    <n v="970623"/>
    <n v="36416"/>
    <n v="2077"/>
    <x v="1"/>
    <n v="26"/>
    <x v="2"/>
    <x v="2"/>
    <n v="54.6"/>
    <x v="6"/>
    <n v="38.049999999999997"/>
    <n v="0.12"/>
    <n v="5.71"/>
  </r>
  <r>
    <x v="0"/>
    <x v="9"/>
    <x v="7"/>
    <n v="970627"/>
    <n v="2882"/>
    <n v="278"/>
    <x v="0"/>
    <n v="1"/>
    <x v="0"/>
    <x v="0"/>
    <n v="2.1"/>
    <x v="3"/>
    <n v="132.38999999999999"/>
    <n v="0.4"/>
    <n v="9.65"/>
  </r>
  <r>
    <x v="0"/>
    <x v="9"/>
    <x v="7"/>
    <n v="970628"/>
    <n v="5478"/>
    <n v="277"/>
    <x v="0"/>
    <n v="1"/>
    <x v="0"/>
    <x v="0"/>
    <n v="2.1"/>
    <x v="3"/>
    <n v="131.91"/>
    <n v="0.4"/>
    <n v="5.0599999999999996"/>
  </r>
  <r>
    <x v="0"/>
    <x v="9"/>
    <x v="7"/>
    <n v="970630"/>
    <n v="3028"/>
    <n v="196"/>
    <x v="0"/>
    <n v="1"/>
    <x v="0"/>
    <x v="0"/>
    <n v="2.1"/>
    <x v="3"/>
    <n v="93.34"/>
    <n v="0.28000000000000003"/>
    <n v="6.4799999999999995"/>
  </r>
  <r>
    <x v="10"/>
    <x v="9"/>
    <x v="7"/>
    <n v="970635"/>
    <n v="977"/>
    <n v="200"/>
    <x v="0"/>
    <n v="1"/>
    <x v="0"/>
    <x v="0"/>
    <n v="2.1"/>
    <x v="3"/>
    <n v="95.240000000000009"/>
    <n v="0.29000000000000004"/>
    <n v="20.48"/>
  </r>
  <r>
    <x v="7"/>
    <x v="9"/>
    <x v="7"/>
    <n v="970637"/>
    <n v="546"/>
    <n v="135"/>
    <x v="0"/>
    <n v="1"/>
    <x v="0"/>
    <x v="4"/>
    <n v="2.1"/>
    <x v="3"/>
    <n v="64.290000000000006"/>
    <n v="0.2"/>
    <n v="24.73"/>
  </r>
  <r>
    <x v="7"/>
    <x v="9"/>
    <x v="7"/>
    <n v="970638"/>
    <n v="1730"/>
    <n v="140"/>
    <x v="0"/>
    <n v="1"/>
    <x v="0"/>
    <x v="4"/>
    <n v="2.1"/>
    <x v="3"/>
    <n v="66.67"/>
    <n v="0.2"/>
    <n v="8.1"/>
  </r>
  <r>
    <x v="1"/>
    <x v="9"/>
    <x v="7"/>
    <n v="970639"/>
    <n v="47348"/>
    <n v="759"/>
    <x v="1"/>
    <n v="14"/>
    <x v="2"/>
    <x v="1"/>
    <n v="29.400000000000002"/>
    <x v="9"/>
    <n v="25.82"/>
    <n v="0.08"/>
    <n v="1.61"/>
  </r>
  <r>
    <x v="1"/>
    <x v="9"/>
    <x v="7"/>
    <n v="970640"/>
    <n v="1457"/>
    <n v="200"/>
    <x v="0"/>
    <n v="1"/>
    <x v="2"/>
    <x v="1"/>
    <n v="2.1"/>
    <x v="3"/>
    <n v="95.240000000000009"/>
    <n v="0.29000000000000004"/>
    <n v="13.73"/>
  </r>
  <r>
    <x v="10"/>
    <x v="9"/>
    <x v="7"/>
    <n v="970641"/>
    <n v="16667"/>
    <n v="1800"/>
    <x v="1"/>
    <n v="11"/>
    <x v="0"/>
    <x v="0"/>
    <n v="23.1"/>
    <x v="5"/>
    <n v="77.930000000000007"/>
    <n v="0.24000000000000002"/>
    <n v="10.799999999999999"/>
  </r>
  <r>
    <x v="0"/>
    <x v="9"/>
    <x v="7"/>
    <n v="970642"/>
    <n v="11323"/>
    <n v="691"/>
    <x v="0"/>
    <n v="3"/>
    <x v="0"/>
    <x v="0"/>
    <n v="6.3000000000000007"/>
    <x v="8"/>
    <n v="109.69000000000001"/>
    <n v="0.33"/>
    <n v="6.1099999999999994"/>
  </r>
  <r>
    <x v="1"/>
    <x v="9"/>
    <x v="7"/>
    <n v="970643"/>
    <n v="14442"/>
    <n v="338"/>
    <x v="0"/>
    <n v="4"/>
    <x v="2"/>
    <x v="1"/>
    <n v="8.4"/>
    <x v="4"/>
    <n v="40.239999999999995"/>
    <n v="0.13"/>
    <n v="2.3499999999999996"/>
  </r>
  <r>
    <x v="1"/>
    <x v="9"/>
    <x v="7"/>
    <n v="970644"/>
    <n v="6839"/>
    <n v="200"/>
    <x v="0"/>
    <n v="1"/>
    <x v="2"/>
    <x v="1"/>
    <n v="2.1"/>
    <x v="3"/>
    <n v="95.240000000000009"/>
    <n v="0.29000000000000004"/>
    <n v="2.9299999999999997"/>
  </r>
  <r>
    <x v="8"/>
    <x v="9"/>
    <x v="7"/>
    <n v="970650"/>
    <n v="22583"/>
    <n v="1680"/>
    <x v="1"/>
    <n v="26"/>
    <x v="2"/>
    <x v="6"/>
    <n v="54.6"/>
    <x v="6"/>
    <n v="30.770000000000003"/>
    <n v="9.9999999999999992E-2"/>
    <n v="7.4399999999999995"/>
  </r>
  <r>
    <x v="13"/>
    <x v="90"/>
    <x v="7"/>
    <n v="970652"/>
    <n v="8684"/>
    <n v="436"/>
    <x v="0"/>
    <n v="2"/>
    <x v="0"/>
    <x v="4"/>
    <n v="4.2"/>
    <x v="0"/>
    <n v="103.81"/>
    <n v="0.32"/>
    <n v="5.0299999999999994"/>
  </r>
  <r>
    <x v="1"/>
    <x v="9"/>
    <x v="7"/>
    <n v="970653"/>
    <n v="53362"/>
    <n v="908"/>
    <x v="0"/>
    <n v="16"/>
    <x v="2"/>
    <x v="1"/>
    <n v="33.6"/>
    <x v="19"/>
    <n v="27.03"/>
    <n v="0.09"/>
    <n v="1.71"/>
  </r>
  <r>
    <x v="1"/>
    <x v="9"/>
    <x v="7"/>
    <n v="970654"/>
    <n v="2094"/>
    <n v="200"/>
    <x v="0"/>
    <n v="1"/>
    <x v="2"/>
    <x v="1"/>
    <n v="2.1"/>
    <x v="3"/>
    <n v="95.240000000000009"/>
    <n v="0.29000000000000004"/>
    <n v="9.56"/>
  </r>
  <r>
    <x v="0"/>
    <x v="9"/>
    <x v="7"/>
    <n v="970655"/>
    <n v="14005"/>
    <n v="869"/>
    <x v="0"/>
    <n v="5"/>
    <x v="0"/>
    <x v="0"/>
    <n v="10.5"/>
    <x v="15"/>
    <n v="82.77000000000001"/>
    <n v="0.25"/>
    <n v="6.21"/>
  </r>
  <r>
    <x v="0"/>
    <x v="9"/>
    <x v="7"/>
    <n v="970658"/>
    <n v="7121"/>
    <n v="500"/>
    <x v="0"/>
    <n v="2"/>
    <x v="0"/>
    <x v="0"/>
    <n v="4.2"/>
    <x v="0"/>
    <n v="119.05000000000001"/>
    <n v="0.36"/>
    <n v="7.0299999999999994"/>
  </r>
  <r>
    <x v="7"/>
    <x v="9"/>
    <x v="7"/>
    <n v="970660"/>
    <n v="31056"/>
    <n v="990"/>
    <x v="1"/>
    <n v="76"/>
    <x v="2"/>
    <x v="4"/>
    <n v="159.6"/>
    <x v="29"/>
    <n v="6.21"/>
    <n v="0.02"/>
    <n v="3.19"/>
  </r>
  <r>
    <x v="0"/>
    <x v="9"/>
    <x v="7"/>
    <n v="970661"/>
    <n v="274"/>
    <n v="1900"/>
    <x v="1"/>
    <n v="26"/>
    <x v="2"/>
    <x v="2"/>
    <n v="54.6"/>
    <x v="6"/>
    <n v="34.799999999999997"/>
    <n v="0.11"/>
    <n v="693.43999999999994"/>
  </r>
  <r>
    <x v="1"/>
    <x v="9"/>
    <x v="7"/>
    <n v="970663"/>
    <n v="62426"/>
    <n v="1950"/>
    <x v="1"/>
    <n v="18"/>
    <x v="2"/>
    <x v="1"/>
    <n v="37.800000000000004"/>
    <x v="1"/>
    <n v="51.589999999999996"/>
    <n v="0.16"/>
    <n v="3.13"/>
  </r>
  <r>
    <x v="1"/>
    <x v="9"/>
    <x v="7"/>
    <n v="970671"/>
    <n v="20793"/>
    <n v="414"/>
    <x v="0"/>
    <n v="6"/>
    <x v="2"/>
    <x v="1"/>
    <n v="12.600000000000001"/>
    <x v="20"/>
    <n v="32.86"/>
    <n v="9.9999999999999992E-2"/>
    <n v="2"/>
  </r>
  <r>
    <x v="1"/>
    <x v="9"/>
    <x v="7"/>
    <n v="970672"/>
    <n v="7922"/>
    <n v="338"/>
    <x v="0"/>
    <n v="3"/>
    <x v="2"/>
    <x v="1"/>
    <n v="6.3000000000000007"/>
    <x v="8"/>
    <n v="53.66"/>
    <n v="0.17"/>
    <n v="4.2699999999999996"/>
  </r>
  <r>
    <x v="10"/>
    <x v="9"/>
    <x v="7"/>
    <n v="970673"/>
    <n v="1111"/>
    <n v="175"/>
    <x v="0"/>
    <n v="1"/>
    <x v="0"/>
    <x v="0"/>
    <n v="2.1"/>
    <x v="3"/>
    <n v="83.34"/>
    <n v="0.25"/>
    <n v="15.76"/>
  </r>
  <r>
    <x v="0"/>
    <x v="9"/>
    <x v="7"/>
    <n v="970674"/>
    <n v="556"/>
    <n v="270"/>
    <x v="0"/>
    <n v="1"/>
    <x v="0"/>
    <x v="0"/>
    <n v="2.1"/>
    <x v="3"/>
    <n v="128.57999999999998"/>
    <n v="0.39"/>
    <n v="48.57"/>
  </r>
  <r>
    <x v="0"/>
    <x v="9"/>
    <x v="7"/>
    <n v="970676"/>
    <n v="12175"/>
    <n v="589"/>
    <x v="0"/>
    <n v="3"/>
    <x v="0"/>
    <x v="0"/>
    <n v="6.3000000000000007"/>
    <x v="8"/>
    <n v="93.5"/>
    <n v="0.29000000000000004"/>
    <n v="4.84"/>
  </r>
  <r>
    <x v="0"/>
    <x v="9"/>
    <x v="7"/>
    <n v="970677"/>
    <n v="12993"/>
    <n v="584"/>
    <x v="0"/>
    <n v="3"/>
    <x v="0"/>
    <x v="0"/>
    <n v="6.3000000000000007"/>
    <x v="8"/>
    <n v="92.7"/>
    <n v="0.28000000000000003"/>
    <n v="4.5"/>
  </r>
  <r>
    <x v="0"/>
    <x v="9"/>
    <x v="7"/>
    <n v="970680"/>
    <n v="33171"/>
    <n v="2077"/>
    <x v="1"/>
    <n v="26"/>
    <x v="2"/>
    <x v="2"/>
    <n v="54.6"/>
    <x v="6"/>
    <n v="38.049999999999997"/>
    <n v="0.12"/>
    <n v="6.27"/>
  </r>
  <r>
    <x v="1"/>
    <x v="9"/>
    <x v="7"/>
    <n v="970686"/>
    <n v="41700"/>
    <n v="621"/>
    <x v="0"/>
    <n v="12"/>
    <x v="2"/>
    <x v="1"/>
    <n v="25.200000000000003"/>
    <x v="12"/>
    <n v="24.650000000000002"/>
    <n v="0.08"/>
    <n v="1.49"/>
  </r>
  <r>
    <x v="0"/>
    <x v="9"/>
    <x v="7"/>
    <n v="970688"/>
    <n v="12175"/>
    <n v="452"/>
    <x v="0"/>
    <n v="3"/>
    <x v="0"/>
    <x v="0"/>
    <n v="6.3000000000000007"/>
    <x v="8"/>
    <n v="71.75"/>
    <n v="0.22"/>
    <n v="3.7199999999999998"/>
  </r>
  <r>
    <x v="7"/>
    <x v="9"/>
    <x v="7"/>
    <n v="970689"/>
    <n v="2384"/>
    <n v="140"/>
    <x v="0"/>
    <n v="1"/>
    <x v="0"/>
    <x v="4"/>
    <n v="2.1"/>
    <x v="3"/>
    <n v="66.67"/>
    <n v="0.2"/>
    <n v="5.88"/>
  </r>
  <r>
    <x v="8"/>
    <x v="9"/>
    <x v="7"/>
    <n v="970690"/>
    <n v="4868"/>
    <n v="247"/>
    <x v="0"/>
    <n v="1"/>
    <x v="0"/>
    <x v="4"/>
    <n v="2.1"/>
    <x v="3"/>
    <n v="117.62"/>
    <n v="0.36"/>
    <n v="5.08"/>
  </r>
  <r>
    <x v="13"/>
    <x v="9"/>
    <x v="7"/>
    <n v="970691"/>
    <n v="3333"/>
    <n v="226"/>
    <x v="0"/>
    <n v="1"/>
    <x v="0"/>
    <x v="4"/>
    <n v="2.1"/>
    <x v="3"/>
    <n v="107.62"/>
    <n v="0.33"/>
    <n v="6.79"/>
  </r>
  <r>
    <x v="1"/>
    <x v="9"/>
    <x v="7"/>
    <n v="970692"/>
    <n v="20368"/>
    <n v="690"/>
    <x v="0"/>
    <n v="7"/>
    <x v="2"/>
    <x v="1"/>
    <n v="14.700000000000001"/>
    <x v="7"/>
    <n v="46.94"/>
    <n v="0.15000000000000002"/>
    <n v="3.3899999999999997"/>
  </r>
  <r>
    <x v="11"/>
    <x v="10"/>
    <x v="8"/>
    <n v="970695"/>
    <n v="9935"/>
    <n v="324"/>
    <x v="0"/>
    <n v="2"/>
    <x v="0"/>
    <x v="4"/>
    <n v="4.2"/>
    <x v="0"/>
    <n v="77.150000000000006"/>
    <n v="0.24000000000000002"/>
    <n v="3.2699999999999996"/>
  </r>
  <r>
    <x v="2"/>
    <x v="10"/>
    <x v="8"/>
    <n v="970697"/>
    <n v="84911"/>
    <n v="2300"/>
    <x v="1"/>
    <n v="26"/>
    <x v="2"/>
    <x v="3"/>
    <n v="54.6"/>
    <x v="6"/>
    <n v="42.129999999999995"/>
    <n v="0.13"/>
    <n v="2.71"/>
  </r>
  <r>
    <x v="3"/>
    <x v="10"/>
    <x v="8"/>
    <n v="970699"/>
    <n v="15743"/>
    <n v="1950"/>
    <x v="1"/>
    <n v="22"/>
    <x v="0"/>
    <x v="0"/>
    <n v="46.2"/>
    <x v="16"/>
    <n v="42.21"/>
    <n v="0.13"/>
    <n v="12.39"/>
  </r>
  <r>
    <x v="3"/>
    <x v="10"/>
    <x v="8"/>
    <n v="970701"/>
    <n v="9920"/>
    <n v="1188"/>
    <x v="1"/>
    <n v="10"/>
    <x v="0"/>
    <x v="0"/>
    <n v="21"/>
    <x v="24"/>
    <n v="56.58"/>
    <n v="0.17"/>
    <n v="11.98"/>
  </r>
  <r>
    <x v="0"/>
    <x v="10"/>
    <x v="8"/>
    <n v="970702"/>
    <n v="29629"/>
    <n v="1900"/>
    <x v="1"/>
    <n v="26"/>
    <x v="2"/>
    <x v="2"/>
    <n v="54.6"/>
    <x v="6"/>
    <n v="34.799999999999997"/>
    <n v="0.11"/>
    <n v="6.42"/>
  </r>
  <r>
    <x v="3"/>
    <x v="10"/>
    <x v="8"/>
    <n v="970703"/>
    <n v="7160"/>
    <n v="209"/>
    <x v="0"/>
    <n v="1"/>
    <x v="0"/>
    <x v="0"/>
    <n v="2.1"/>
    <x v="3"/>
    <n v="99.53"/>
    <n v="0.3"/>
    <n v="2.92"/>
  </r>
  <r>
    <x v="10"/>
    <x v="10"/>
    <x v="8"/>
    <n v="970704"/>
    <n v="6110"/>
    <n v="451"/>
    <x v="0"/>
    <n v="2"/>
    <x v="0"/>
    <x v="0"/>
    <n v="4.2"/>
    <x v="0"/>
    <n v="107.39"/>
    <n v="0.33"/>
    <n v="7.39"/>
  </r>
  <r>
    <x v="1"/>
    <x v="10"/>
    <x v="8"/>
    <n v="970705"/>
    <n v="17261"/>
    <n v="468"/>
    <x v="1"/>
    <n v="6"/>
    <x v="2"/>
    <x v="1"/>
    <n v="12.600000000000001"/>
    <x v="20"/>
    <n v="37.15"/>
    <n v="0.12"/>
    <n v="2.7199999999999998"/>
  </r>
  <r>
    <x v="1"/>
    <x v="10"/>
    <x v="8"/>
    <n v="970706"/>
    <n v="60921"/>
    <n v="468"/>
    <x v="1"/>
    <n v="19"/>
    <x v="2"/>
    <x v="1"/>
    <n v="39.9"/>
    <x v="22"/>
    <n v="11.73"/>
    <n v="0.04"/>
    <n v="0.77"/>
  </r>
  <r>
    <x v="6"/>
    <x v="10"/>
    <x v="8"/>
    <n v="970710"/>
    <n v="47160"/>
    <n v="4740"/>
    <x v="1"/>
    <n v="23"/>
    <x v="3"/>
    <x v="5"/>
    <n v="48.300000000000004"/>
    <x v="30"/>
    <n v="98.14"/>
    <n v="0.3"/>
    <n v="10.06"/>
  </r>
  <r>
    <x v="0"/>
    <x v="10"/>
    <x v="8"/>
    <n v="970717"/>
    <n v="31393"/>
    <n v="1900"/>
    <x v="1"/>
    <n v="29"/>
    <x v="2"/>
    <x v="2"/>
    <n v="60.900000000000006"/>
    <x v="31"/>
    <n v="31.200000000000003"/>
    <n v="9.9999999999999992E-2"/>
    <n v="6.06"/>
  </r>
  <r>
    <x v="7"/>
    <x v="10"/>
    <x v="8"/>
    <n v="970719"/>
    <n v="5055"/>
    <n v="162"/>
    <x v="0"/>
    <n v="1"/>
    <x v="0"/>
    <x v="4"/>
    <n v="2.1"/>
    <x v="3"/>
    <n v="77.150000000000006"/>
    <n v="0.24000000000000002"/>
    <n v="3.21"/>
  </r>
  <r>
    <x v="13"/>
    <x v="10"/>
    <x v="8"/>
    <n v="970720"/>
    <n v="539"/>
    <n v="155"/>
    <x v="0"/>
    <n v="1"/>
    <x v="0"/>
    <x v="4"/>
    <n v="2.1"/>
    <x v="3"/>
    <n v="73.81"/>
    <n v="0.23"/>
    <n v="28.76"/>
  </r>
  <r>
    <x v="11"/>
    <x v="10"/>
    <x v="8"/>
    <n v="970721"/>
    <n v="6006"/>
    <n v="470"/>
    <x v="0"/>
    <n v="3"/>
    <x v="0"/>
    <x v="4"/>
    <n v="6.3000000000000007"/>
    <x v="8"/>
    <n v="74.61"/>
    <n v="0.23"/>
    <n v="7.83"/>
  </r>
  <r>
    <x v="1"/>
    <x v="10"/>
    <x v="8"/>
    <n v="970722"/>
    <n v="11280"/>
    <n v="355"/>
    <x v="0"/>
    <n v="3"/>
    <x v="2"/>
    <x v="1"/>
    <n v="6.3000000000000007"/>
    <x v="8"/>
    <n v="56.35"/>
    <n v="0.17"/>
    <n v="3.15"/>
  </r>
  <r>
    <x v="8"/>
    <x v="10"/>
    <x v="8"/>
    <n v="970726"/>
    <n v="10422"/>
    <n v="1400"/>
    <x v="1"/>
    <n v="31"/>
    <x v="3"/>
    <x v="6"/>
    <n v="65.100000000000009"/>
    <x v="27"/>
    <n v="21.51"/>
    <n v="6.9999999999999993E-2"/>
    <n v="13.44"/>
  </r>
  <r>
    <x v="14"/>
    <x v="10"/>
    <x v="8"/>
    <n v="970729"/>
    <n v="32459"/>
    <n v="1250"/>
    <x v="0"/>
    <n v="12"/>
    <x v="2"/>
    <x v="4"/>
    <n v="25.200000000000003"/>
    <x v="12"/>
    <n v="49.61"/>
    <n v="0.15000000000000002"/>
    <n v="3.86"/>
  </r>
  <r>
    <x v="4"/>
    <x v="10"/>
    <x v="8"/>
    <n v="970732"/>
    <n v="2845"/>
    <n v="171"/>
    <x v="0"/>
    <n v="1"/>
    <x v="0"/>
    <x v="4"/>
    <n v="2.1"/>
    <x v="3"/>
    <n v="81.430000000000007"/>
    <n v="0.25"/>
    <n v="6.02"/>
  </r>
  <r>
    <x v="3"/>
    <x v="10"/>
    <x v="8"/>
    <n v="970733"/>
    <n v="6766"/>
    <n v="584"/>
    <x v="0"/>
    <n v="3"/>
    <x v="0"/>
    <x v="0"/>
    <n v="6.3000000000000007"/>
    <x v="8"/>
    <n v="92.7"/>
    <n v="0.28000000000000003"/>
    <n v="8.64"/>
  </r>
  <r>
    <x v="3"/>
    <x v="10"/>
    <x v="8"/>
    <n v="970734"/>
    <n v="7014"/>
    <n v="411"/>
    <x v="0"/>
    <n v="1"/>
    <x v="0"/>
    <x v="0"/>
    <n v="2.1"/>
    <x v="3"/>
    <n v="195.72"/>
    <n v="0.59"/>
    <n v="5.8599999999999994"/>
  </r>
  <r>
    <x v="7"/>
    <x v="10"/>
    <x v="8"/>
    <n v="970735"/>
    <n v="2163"/>
    <n v="171"/>
    <x v="0"/>
    <n v="1"/>
    <x v="0"/>
    <x v="4"/>
    <n v="2.1"/>
    <x v="3"/>
    <n v="81.430000000000007"/>
    <n v="0.25"/>
    <n v="7.91"/>
  </r>
  <r>
    <x v="3"/>
    <x v="10"/>
    <x v="8"/>
    <n v="970736"/>
    <n v="12175"/>
    <n v="529"/>
    <x v="0"/>
    <n v="3"/>
    <x v="0"/>
    <x v="0"/>
    <n v="6.3000000000000007"/>
    <x v="8"/>
    <n v="83.97"/>
    <n v="0.26"/>
    <n v="4.3499999999999996"/>
  </r>
  <r>
    <x v="0"/>
    <x v="10"/>
    <x v="8"/>
    <n v="970738"/>
    <n v="18064"/>
    <n v="1900"/>
    <x v="1"/>
    <n v="22"/>
    <x v="2"/>
    <x v="2"/>
    <n v="46.2"/>
    <x v="16"/>
    <n v="41.129999999999995"/>
    <n v="0.13"/>
    <n v="10.52"/>
  </r>
  <r>
    <x v="9"/>
    <x v="10"/>
    <x v="8"/>
    <n v="970741"/>
    <n v="8352"/>
    <n v="407"/>
    <x v="0"/>
    <n v="3"/>
    <x v="0"/>
    <x v="4"/>
    <n v="6.3000000000000007"/>
    <x v="8"/>
    <n v="64.61"/>
    <n v="0.2"/>
    <n v="4.88"/>
  </r>
  <r>
    <x v="10"/>
    <x v="10"/>
    <x v="8"/>
    <n v="970742"/>
    <n v="17205"/>
    <n v="549"/>
    <x v="0"/>
    <n v="4"/>
    <x v="0"/>
    <x v="0"/>
    <n v="8.4"/>
    <x v="4"/>
    <n v="65.36"/>
    <n v="0.2"/>
    <n v="3.1999999999999997"/>
  </r>
  <r>
    <x v="11"/>
    <x v="91"/>
    <x v="10"/>
    <n v="977045"/>
    <n v="19006"/>
    <n v="1199"/>
    <x v="0"/>
    <n v="8"/>
    <x v="0"/>
    <x v="0"/>
    <n v="16.8"/>
    <x v="23"/>
    <n v="71.37"/>
    <n v="0.22"/>
    <n v="6.3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26">
  <r>
    <s v="jaime costa"/>
    <d v="2010-11-30T00:00:00"/>
    <n v="11"/>
    <n v="970661"/>
    <n v="274"/>
    <n v="1900"/>
    <x v="0"/>
    <n v="26"/>
    <s v="Lebrel"/>
    <s v="Suiza"/>
    <n v="54.6"/>
    <n v="18182"/>
    <n v="34.799999999999997"/>
    <n v="0.11"/>
    <n v="693.43999999999994"/>
    <x v="0"/>
  </r>
  <r>
    <s v="carlos salcedo"/>
    <d v="2010-03-26T00:00:00"/>
    <n v="3"/>
    <n v="970153"/>
    <n v="210"/>
    <n v="175"/>
    <x v="1"/>
    <n v="1"/>
    <s v="Algol S.A."/>
    <s v="Alemania"/>
    <n v="2.1"/>
    <n v="700"/>
    <n v="83.34"/>
    <n v="0.25"/>
    <n v="83.34"/>
    <x v="0"/>
  </r>
  <r>
    <s v="mercedes perez"/>
    <d v="2010-09-11T00:00:00"/>
    <n v="9"/>
    <n v="970483"/>
    <n v="403"/>
    <n v="200"/>
    <x v="1"/>
    <n v="1"/>
    <s v="Lebrel"/>
    <s v="Holanda"/>
    <n v="2.1"/>
    <n v="700"/>
    <n v="95.240000000000009"/>
    <n v="0.29000000000000004"/>
    <n v="49.629999999999995"/>
    <x v="0"/>
  </r>
  <r>
    <s v="jaime costa"/>
    <d v="2010-11-30T00:00:00"/>
    <n v="11"/>
    <n v="970674"/>
    <n v="556"/>
    <n v="270"/>
    <x v="1"/>
    <n v="1"/>
    <s v="Algol S.A."/>
    <s v="Alemania"/>
    <n v="2.1"/>
    <n v="700"/>
    <n v="128.57999999999998"/>
    <n v="0.39"/>
    <n v="48.57"/>
    <x v="0"/>
  </r>
  <r>
    <s v="jaime costa"/>
    <d v="2010-10-31T00:00:00"/>
    <n v="10"/>
    <n v="970612"/>
    <n v="894"/>
    <n v="342"/>
    <x v="1"/>
    <n v="1"/>
    <s v="Algol S.A."/>
    <s v="Alemania"/>
    <n v="2.1"/>
    <n v="700"/>
    <n v="162.85999999999999"/>
    <n v="0.49"/>
    <n v="38.26"/>
    <x v="0"/>
  </r>
  <r>
    <s v="juan albelda"/>
    <d v="2010-07-24T00:00:00"/>
    <n v="7"/>
    <n v="970450"/>
    <n v="458"/>
    <n v="135"/>
    <x v="1"/>
    <n v="1"/>
    <s v="Algol S.A."/>
    <s v="Francia"/>
    <n v="2.1"/>
    <n v="700"/>
    <n v="64.290000000000006"/>
    <n v="0.2"/>
    <n v="29.48"/>
    <x v="1"/>
  </r>
  <r>
    <s v="primitivo albiol"/>
    <d v="2010-12-31T00:00:00"/>
    <n v="12"/>
    <n v="970720"/>
    <n v="539"/>
    <n v="155"/>
    <x v="1"/>
    <n v="1"/>
    <s v="Algol S.A."/>
    <s v="Francia"/>
    <n v="2.1"/>
    <n v="700"/>
    <n v="73.81"/>
    <n v="0.23"/>
    <n v="28.76"/>
    <x v="1"/>
  </r>
  <r>
    <s v="miguel aroza"/>
    <d v="2010-11-30T00:00:00"/>
    <n v="11"/>
    <n v="970637"/>
    <n v="546"/>
    <n v="135"/>
    <x v="1"/>
    <n v="1"/>
    <s v="Algol S.A."/>
    <s v="Francia"/>
    <n v="2.1"/>
    <n v="700"/>
    <n v="64.290000000000006"/>
    <n v="0.2"/>
    <n v="24.73"/>
    <x v="1"/>
  </r>
  <r>
    <s v="ikerne elorduy"/>
    <d v="2010-01-10T00:00:00"/>
    <n v="1"/>
    <n v="970003"/>
    <n v="1693"/>
    <n v="401"/>
    <x v="1"/>
    <n v="1"/>
    <s v="Lebrel"/>
    <s v="Francia"/>
    <n v="2.1"/>
    <n v="700"/>
    <n v="190.95999999999998"/>
    <n v="0.57999999999999996"/>
    <n v="23.69"/>
    <x v="1"/>
  </r>
  <r>
    <s v="pepe serrano"/>
    <d v="2010-09-30T00:00:00"/>
    <n v="9"/>
    <n v="970536"/>
    <n v="3880"/>
    <n v="838"/>
    <x v="1"/>
    <n v="6"/>
    <s v="Algol S.A."/>
    <s v="Alemania"/>
    <n v="12.600000000000001"/>
    <n v="4196"/>
    <n v="66.510000000000005"/>
    <n v="0.2"/>
    <n v="21.6"/>
    <x v="1"/>
  </r>
  <r>
    <s v="pepe serrano"/>
    <d v="2010-05-16T00:00:00"/>
    <n v="5"/>
    <n v="970266"/>
    <n v="835"/>
    <n v="175"/>
    <x v="1"/>
    <n v="1"/>
    <s v="Algol S.A."/>
    <s v="Alemania"/>
    <n v="2.1"/>
    <n v="700"/>
    <n v="83.34"/>
    <n v="0.25"/>
    <n v="20.96"/>
    <x v="1"/>
  </r>
  <r>
    <s v="pepe serrano"/>
    <d v="2010-11-30T00:00:00"/>
    <n v="11"/>
    <n v="970635"/>
    <n v="977"/>
    <n v="200"/>
    <x v="1"/>
    <n v="1"/>
    <s v="Algol S.A."/>
    <s v="Alemania"/>
    <n v="2.1"/>
    <n v="700"/>
    <n v="95.240000000000009"/>
    <n v="0.29000000000000004"/>
    <n v="20.48"/>
    <x v="1"/>
  </r>
  <r>
    <s v="mercedes perez"/>
    <d v="2010-09-30T00:00:00"/>
    <n v="9"/>
    <n v="970540"/>
    <n v="992"/>
    <n v="200"/>
    <x v="1"/>
    <n v="1"/>
    <s v="Lebrel"/>
    <s v="Holanda"/>
    <n v="2.1"/>
    <n v="700"/>
    <n v="95.240000000000009"/>
    <n v="0.29000000000000004"/>
    <n v="20.170000000000002"/>
    <x v="1"/>
  </r>
  <r>
    <s v="pepe serrano"/>
    <d v="2010-06-12T00:00:00"/>
    <n v="6"/>
    <n v="970341"/>
    <n v="5664"/>
    <n v="1090"/>
    <x v="1"/>
    <n v="9"/>
    <s v="Algol S.A."/>
    <s v="Alemania"/>
    <n v="18.900000000000002"/>
    <n v="6294"/>
    <n v="57.68"/>
    <n v="0.18000000000000002"/>
    <n v="19.25"/>
    <x v="2"/>
  </r>
  <r>
    <s v="jaime costa"/>
    <d v="2010-10-31T00:00:00"/>
    <n v="10"/>
    <n v="970570"/>
    <n v="7271"/>
    <n v="1365"/>
    <x v="0"/>
    <n v="10"/>
    <s v="Algol S.A."/>
    <s v="Alemania"/>
    <n v="21"/>
    <n v="6993"/>
    <n v="65"/>
    <n v="0.2"/>
    <n v="18.78"/>
    <x v="2"/>
  </r>
  <r>
    <s v="miguel aroza"/>
    <d v="2010-03-13T00:00:00"/>
    <n v="3"/>
    <n v="970122"/>
    <n v="2475"/>
    <n v="428"/>
    <x v="1"/>
    <n v="2"/>
    <s v="Algol S.A."/>
    <s v="Francia"/>
    <n v="4.2"/>
    <n v="1399"/>
    <n v="101.91000000000001"/>
    <n v="0.31"/>
    <n v="17.3"/>
    <x v="2"/>
  </r>
  <r>
    <s v="ana gonzalez"/>
    <d v="2010-05-13T00:00:00"/>
    <n v="5"/>
    <n v="970252"/>
    <n v="1217"/>
    <n v="200"/>
    <x v="1"/>
    <n v="1"/>
    <s v="cargo europa S.L."/>
    <s v="Holanda"/>
    <n v="2.1"/>
    <n v="700"/>
    <n v="95.240000000000009"/>
    <n v="0.29000000000000004"/>
    <n v="16.440000000000001"/>
    <x v="2"/>
  </r>
  <r>
    <s v="pepe serrano"/>
    <d v="2010-11-30T00:00:00"/>
    <n v="11"/>
    <n v="970673"/>
    <n v="1111"/>
    <n v="175"/>
    <x v="1"/>
    <n v="1"/>
    <s v="Algol S.A."/>
    <s v="Alemania"/>
    <n v="2.1"/>
    <n v="700"/>
    <n v="83.34"/>
    <n v="0.25"/>
    <n v="15.76"/>
    <x v="2"/>
  </r>
  <r>
    <s v="carlos salcedo"/>
    <d v="2010-03-21T00:00:00"/>
    <n v="3"/>
    <n v="970142"/>
    <n v="3240"/>
    <n v="500"/>
    <x v="1"/>
    <n v="2"/>
    <s v="Algol S.A."/>
    <s v="Alemania"/>
    <n v="4.2"/>
    <n v="1399"/>
    <n v="119.05000000000001"/>
    <n v="0.36"/>
    <n v="15.44"/>
    <x v="2"/>
  </r>
  <r>
    <s v="jordi camps"/>
    <d v="2010-02-28T00:00:00"/>
    <n v="2"/>
    <n v="970090"/>
    <n v="1533"/>
    <n v="235"/>
    <x v="0"/>
    <n v="1"/>
    <s v="Algol S.A."/>
    <s v="Alemania"/>
    <n v="2.1"/>
    <n v="700"/>
    <n v="111.91000000000001"/>
    <n v="0.34"/>
    <n v="15.33"/>
    <x v="2"/>
  </r>
  <r>
    <s v="jaime costa"/>
    <d v="2010-10-31T00:00:00"/>
    <n v="10"/>
    <n v="970564"/>
    <n v="1876"/>
    <n v="278"/>
    <x v="1"/>
    <n v="1"/>
    <s v="Algol S.A."/>
    <s v="Alemania"/>
    <n v="2.1"/>
    <n v="700"/>
    <n v="132.38999999999999"/>
    <n v="0.4"/>
    <n v="14.82"/>
    <x v="2"/>
  </r>
  <r>
    <s v="miguel aroza"/>
    <d v="2010-10-31T00:00:00"/>
    <n v="10"/>
    <n v="970545"/>
    <n v="1471"/>
    <n v="216"/>
    <x v="1"/>
    <n v="1"/>
    <s v="Algol S.A."/>
    <s v="Francia"/>
    <n v="2.1"/>
    <n v="700"/>
    <n v="102.86"/>
    <n v="0.31"/>
    <n v="14.69"/>
    <x v="2"/>
  </r>
  <r>
    <s v="mercedes perez"/>
    <d v="2010-01-24T00:00:00"/>
    <n v="1"/>
    <n v="970036"/>
    <n v="2032"/>
    <n v="289"/>
    <x v="1"/>
    <n v="1"/>
    <s v="Lebrel"/>
    <s v="Holanda"/>
    <n v="2.1"/>
    <n v="700"/>
    <n v="137.62"/>
    <n v="0.42"/>
    <n v="14.23"/>
    <x v="2"/>
  </r>
  <r>
    <s v="ines costa"/>
    <d v="2010-02-24T00:00:00"/>
    <n v="2"/>
    <n v="970080"/>
    <n v="9803"/>
    <n v="1382"/>
    <x v="1"/>
    <n v="15"/>
    <s v="Lebrel"/>
    <s v="Belgica"/>
    <n v="31.5"/>
    <n v="10490"/>
    <n v="43.879999999999995"/>
    <n v="0.14000000000000001"/>
    <n v="14.1"/>
    <x v="2"/>
  </r>
  <r>
    <s v="mercedes perez"/>
    <d v="2010-11-30T00:00:00"/>
    <n v="11"/>
    <n v="970640"/>
    <n v="1457"/>
    <n v="200"/>
    <x v="1"/>
    <n v="1"/>
    <s v="Lebrel"/>
    <s v="Holanda"/>
    <n v="2.1"/>
    <n v="700"/>
    <n v="95.240000000000009"/>
    <n v="0.29000000000000004"/>
    <n v="13.73"/>
    <x v="2"/>
  </r>
  <r>
    <s v="juana caceres"/>
    <d v="2010-04-29T00:00:00"/>
    <n v="4"/>
    <n v="970232"/>
    <n v="29911"/>
    <n v="4100"/>
    <x v="0"/>
    <n v="14"/>
    <s v="Ilumberri s.a."/>
    <s v="Dinamarca"/>
    <n v="29.400000000000002"/>
    <n v="9791"/>
    <n v="139.45999999999998"/>
    <n v="0.42"/>
    <n v="13.709999999999999"/>
    <x v="2"/>
  </r>
  <r>
    <s v="carlos salcedo"/>
    <d v="2010-04-30T00:00:00"/>
    <n v="4"/>
    <n v="970237"/>
    <n v="2032"/>
    <n v="278"/>
    <x v="1"/>
    <n v="1"/>
    <s v="Algol S.A."/>
    <s v="Alemania"/>
    <n v="2.1"/>
    <n v="700"/>
    <n v="132.38999999999999"/>
    <n v="0.4"/>
    <n v="13.69"/>
    <x v="2"/>
  </r>
  <r>
    <s v="ines costa"/>
    <d v="2010-12-31T00:00:00"/>
    <n v="12"/>
    <n v="970726"/>
    <n v="10422"/>
    <n v="1400"/>
    <x v="0"/>
    <n v="31"/>
    <s v="Roman Piñero"/>
    <s v="Belgica"/>
    <n v="65.100000000000009"/>
    <n v="21679"/>
    <n v="21.51"/>
    <n v="6.9999999999999993E-2"/>
    <n v="13.44"/>
    <x v="2"/>
  </r>
  <r>
    <s v="juana caceres"/>
    <d v="2010-10-31T00:00:00"/>
    <n v="10"/>
    <n v="970582"/>
    <n v="17808"/>
    <n v="2378"/>
    <x v="0"/>
    <n v="11"/>
    <s v="Lebrel"/>
    <s v="Dinamarca"/>
    <n v="23.1"/>
    <n v="7693"/>
    <n v="102.95"/>
    <n v="0.31"/>
    <n v="13.36"/>
    <x v="2"/>
  </r>
  <r>
    <s v="ines costa"/>
    <d v="2010-10-31T00:00:00"/>
    <n v="10"/>
    <n v="970611"/>
    <n v="12602"/>
    <n v="1680"/>
    <x v="0"/>
    <n v="18"/>
    <s v="Lebrel"/>
    <s v="Belgica"/>
    <n v="37.800000000000004"/>
    <n v="12588"/>
    <n v="44.449999999999996"/>
    <n v="0.14000000000000001"/>
    <n v="13.34"/>
    <x v="2"/>
  </r>
  <r>
    <s v="pepe serrano"/>
    <d v="2010-10-31T00:00:00"/>
    <n v="10"/>
    <n v="970574"/>
    <n v="4147"/>
    <n v="550"/>
    <x v="1"/>
    <n v="2"/>
    <s v="Algol S.A."/>
    <s v="Alemania"/>
    <n v="4.2"/>
    <n v="1399"/>
    <n v="130.95999999999998"/>
    <n v="0.4"/>
    <n v="13.27"/>
    <x v="2"/>
  </r>
  <r>
    <s v="carlos salcedo"/>
    <d v="2010-04-23T00:00:00"/>
    <n v="4"/>
    <n v="970220"/>
    <n v="3110"/>
    <n v="411"/>
    <x v="1"/>
    <n v="1"/>
    <s v="Algol S.A."/>
    <s v="Alemania"/>
    <n v="2.1"/>
    <n v="700"/>
    <n v="195.72"/>
    <n v="0.59"/>
    <n v="13.22"/>
    <x v="2"/>
  </r>
  <r>
    <s v="carlos salcedo"/>
    <d v="2010-02-05T00:00:00"/>
    <n v="2"/>
    <n v="970052"/>
    <n v="4522"/>
    <n v="573"/>
    <x v="1"/>
    <n v="2"/>
    <s v="Lebrel"/>
    <s v="Italia"/>
    <n v="4.2"/>
    <n v="1399"/>
    <n v="136.42999999999998"/>
    <n v="0.41000000000000003"/>
    <n v="12.68"/>
    <x v="2"/>
  </r>
  <r>
    <s v="carlos salcedo"/>
    <d v="2010-07-24T00:00:00"/>
    <n v="7"/>
    <n v="970449"/>
    <n v="3945"/>
    <n v="494"/>
    <x v="1"/>
    <n v="2"/>
    <s v="Algol S.A."/>
    <s v="Alemania"/>
    <n v="4.2"/>
    <n v="1399"/>
    <n v="117.62"/>
    <n v="0.36"/>
    <n v="12.53"/>
    <x v="2"/>
  </r>
  <r>
    <s v="lorena etxaniz"/>
    <d v="2010-12-31T00:00:00"/>
    <n v="12"/>
    <n v="970699"/>
    <n v="15743"/>
    <n v="1950"/>
    <x v="0"/>
    <n v="22"/>
    <s v="Algol S.A."/>
    <s v="Alemania"/>
    <n v="46.2"/>
    <n v="15385"/>
    <n v="42.21"/>
    <n v="0.13"/>
    <n v="12.39"/>
    <x v="2"/>
  </r>
  <r>
    <s v="miguel aroza"/>
    <d v="2010-06-06T00:00:00"/>
    <n v="6"/>
    <n v="970329"/>
    <n v="1137"/>
    <n v="140"/>
    <x v="1"/>
    <n v="1"/>
    <s v="Algol S.A."/>
    <s v="Francia"/>
    <n v="2.1"/>
    <n v="700"/>
    <n v="66.67"/>
    <n v="0.2"/>
    <n v="12.32"/>
    <x v="2"/>
  </r>
  <r>
    <s v="lorena etxaniz"/>
    <d v="2010-12-31T00:00:00"/>
    <n v="12"/>
    <n v="970701"/>
    <n v="9920"/>
    <n v="1188"/>
    <x v="0"/>
    <n v="10"/>
    <s v="Algol S.A."/>
    <s v="Alemania"/>
    <n v="21"/>
    <n v="6993"/>
    <n v="56.58"/>
    <n v="0.17"/>
    <n v="11.98"/>
    <x v="2"/>
  </r>
  <r>
    <s v="mercedes perez"/>
    <d v="2010-01-17T00:00:00"/>
    <n v="1"/>
    <n v="970013"/>
    <n v="1491"/>
    <n v="175"/>
    <x v="1"/>
    <n v="1"/>
    <s v="Velasco S.L."/>
    <s v="Alemania"/>
    <n v="2.1"/>
    <n v="700"/>
    <n v="83.34"/>
    <n v="0.25"/>
    <n v="11.74"/>
    <x v="2"/>
  </r>
  <r>
    <s v="jordi camps"/>
    <d v="2010-01-23T00:00:00"/>
    <n v="1"/>
    <n v="970032"/>
    <n v="16545"/>
    <n v="1900"/>
    <x v="0"/>
    <n v="26"/>
    <s v="Lebrel"/>
    <s v="Suiza"/>
    <n v="54.6"/>
    <n v="18182"/>
    <n v="34.799999999999997"/>
    <n v="0.11"/>
    <n v="11.49"/>
    <x v="2"/>
  </r>
  <r>
    <s v="carlos salcedo"/>
    <d v="2010-02-03T00:00:00"/>
    <n v="2"/>
    <n v="970038"/>
    <n v="18913"/>
    <n v="2150"/>
    <x v="0"/>
    <n v="26"/>
    <s v="Lebrel"/>
    <s v="Suiza"/>
    <n v="54.6"/>
    <n v="18182"/>
    <n v="39.379999999999995"/>
    <n v="0.12"/>
    <n v="11.37"/>
    <x v="2"/>
  </r>
  <r>
    <s v="jaime costa"/>
    <d v="2010-10-31T00:00:00"/>
    <n v="10"/>
    <n v="970569"/>
    <n v="18407"/>
    <n v="2077"/>
    <x v="0"/>
    <n v="26"/>
    <s v="Lebrel"/>
    <s v="Suiza"/>
    <n v="54.6"/>
    <n v="18182"/>
    <n v="38.049999999999997"/>
    <n v="0.12"/>
    <n v="11.29"/>
    <x v="2"/>
  </r>
  <r>
    <s v="carlos salcedo"/>
    <d v="2010-04-29T00:00:00"/>
    <n v="4"/>
    <n v="970234"/>
    <n v="17066"/>
    <n v="1900"/>
    <x v="0"/>
    <n v="26"/>
    <s v="Lebrel"/>
    <s v="Suiza"/>
    <n v="54.6"/>
    <n v="18182"/>
    <n v="34.799999999999997"/>
    <n v="0.11"/>
    <n v="11.14"/>
    <x v="2"/>
  </r>
  <r>
    <s v="carlos salcedo"/>
    <d v="2010-06-10T00:00:00"/>
    <n v="6"/>
    <n v="970333"/>
    <n v="8131"/>
    <n v="900"/>
    <x v="1"/>
    <n v="2"/>
    <s v="Lebrel"/>
    <s v="Suiza"/>
    <n v="4.2"/>
    <n v="1399"/>
    <n v="214.29"/>
    <n v="0.65"/>
    <n v="11.07"/>
    <x v="2"/>
  </r>
  <r>
    <s v="carlos salcedo"/>
    <d v="2010-02-28T00:00:00"/>
    <n v="2"/>
    <n v="970096"/>
    <n v="17222"/>
    <n v="1900"/>
    <x v="0"/>
    <n v="26"/>
    <s v="Lebrel"/>
    <s v="Suiza"/>
    <n v="54.6"/>
    <n v="18182"/>
    <n v="34.799999999999997"/>
    <n v="0.11"/>
    <n v="11.04"/>
    <x v="2"/>
  </r>
  <r>
    <s v="pepe serrano"/>
    <d v="2010-11-30T00:00:00"/>
    <n v="11"/>
    <n v="970641"/>
    <n v="16667"/>
    <n v="1800"/>
    <x v="0"/>
    <n v="11"/>
    <s v="Algol S.A."/>
    <s v="Alemania"/>
    <n v="23.1"/>
    <n v="7693"/>
    <n v="77.930000000000007"/>
    <n v="0.24000000000000002"/>
    <n v="10.799999999999999"/>
    <x v="2"/>
  </r>
  <r>
    <s v="miguel aroza"/>
    <d v="2010-06-26T00:00:00"/>
    <n v="6"/>
    <n v="970373"/>
    <n v="2029"/>
    <n v="216"/>
    <x v="1"/>
    <n v="1"/>
    <s v="Algol S.A."/>
    <s v="Francia"/>
    <n v="2.1"/>
    <n v="700"/>
    <n v="102.86"/>
    <n v="0.31"/>
    <n v="10.65"/>
    <x v="2"/>
  </r>
  <r>
    <s v="jaime costa"/>
    <d v="2010-12-31T00:00:00"/>
    <n v="12"/>
    <n v="970738"/>
    <n v="18064"/>
    <n v="1900"/>
    <x v="0"/>
    <n v="22"/>
    <s v="Lebrel"/>
    <s v="Suiza"/>
    <n v="46.2"/>
    <n v="15385"/>
    <n v="41.129999999999995"/>
    <n v="0.13"/>
    <n v="10.52"/>
    <x v="2"/>
  </r>
  <r>
    <s v="carlos salcedo"/>
    <d v="2010-04-22T00:00:00"/>
    <n v="4"/>
    <n v="970203"/>
    <n v="18189"/>
    <n v="1900"/>
    <x v="0"/>
    <n v="26"/>
    <s v="Lebrel"/>
    <s v="Suiza"/>
    <n v="54.6"/>
    <n v="18182"/>
    <n v="34.799999999999997"/>
    <n v="0.11"/>
    <n v="10.45"/>
    <x v="2"/>
  </r>
  <r>
    <s v="miguel aroza"/>
    <d v="2010-09-26T00:00:00"/>
    <n v="9"/>
    <n v="970524"/>
    <n v="1344"/>
    <n v="140"/>
    <x v="1"/>
    <n v="1"/>
    <s v="Algol S.A."/>
    <s v="Francia"/>
    <n v="2.1"/>
    <n v="700"/>
    <n v="66.67"/>
    <n v="0.2"/>
    <n v="10.42"/>
    <x v="2"/>
  </r>
  <r>
    <s v="jaime costa"/>
    <d v="2010-09-26T00:00:00"/>
    <n v="9"/>
    <n v="970529"/>
    <n v="9188"/>
    <n v="940"/>
    <x v="1"/>
    <n v="2"/>
    <s v="Algol S.A."/>
    <s v="Alemania"/>
    <n v="4.2"/>
    <n v="1399"/>
    <n v="223.81"/>
    <n v="0.68"/>
    <n v="10.24"/>
    <x v="2"/>
  </r>
  <r>
    <s v="carlos salcedo"/>
    <d v="2010-07-18T00:00:00"/>
    <n v="7"/>
    <n v="970434"/>
    <n v="2267"/>
    <n v="232"/>
    <x v="1"/>
    <n v="1"/>
    <s v="Algol S.A."/>
    <s v="Alemania"/>
    <n v="2.1"/>
    <n v="700"/>
    <n v="110.48"/>
    <n v="0.34"/>
    <n v="10.24"/>
    <x v="2"/>
  </r>
  <r>
    <s v="juana caceres"/>
    <d v="2010-12-31T00:00:00"/>
    <n v="12"/>
    <n v="970710"/>
    <n v="47160"/>
    <n v="4740"/>
    <x v="0"/>
    <n v="23"/>
    <s v="Roman Piñero"/>
    <s v="Dinamarca"/>
    <n v="48.300000000000004"/>
    <n v="16084"/>
    <n v="98.14"/>
    <n v="0.3"/>
    <n v="10.06"/>
    <x v="2"/>
  </r>
  <r>
    <s v="carlos salcedo"/>
    <d v="2010-03-20T00:00:00"/>
    <n v="3"/>
    <n v="970138"/>
    <n v="18151"/>
    <n v="1800"/>
    <x v="0"/>
    <n v="9"/>
    <s v="Algol S.A."/>
    <s v="Alemania"/>
    <n v="18.900000000000002"/>
    <n v="6294"/>
    <n v="95.240000000000009"/>
    <n v="0.29000000000000004"/>
    <n v="9.92"/>
    <x v="3"/>
  </r>
  <r>
    <s v="juan albelda"/>
    <d v="2010-06-06T00:00:00"/>
    <n v="6"/>
    <n v="970328"/>
    <n v="3107"/>
    <n v="307"/>
    <x v="1"/>
    <n v="1"/>
    <s v="Algol S.A."/>
    <s v="Francia"/>
    <n v="2.1"/>
    <n v="700"/>
    <n v="146.19999999999999"/>
    <n v="0.44"/>
    <n v="9.89"/>
    <x v="3"/>
  </r>
  <r>
    <s v="primitivo albiol"/>
    <d v="2010-07-24T00:00:00"/>
    <n v="7"/>
    <n v="970451"/>
    <n v="4681"/>
    <n v="461"/>
    <x v="1"/>
    <n v="2"/>
    <s v="Algol S.A."/>
    <s v="Francia"/>
    <n v="4.2"/>
    <n v="1399"/>
    <n v="109.77000000000001"/>
    <n v="0.33"/>
    <n v="9.85"/>
    <x v="3"/>
  </r>
  <r>
    <s v="jaime costa"/>
    <d v="2010-11-30T00:00:00"/>
    <n v="11"/>
    <n v="970627"/>
    <n v="2882"/>
    <n v="278"/>
    <x v="1"/>
    <n v="1"/>
    <s v="Algol S.A."/>
    <s v="Alemania"/>
    <n v="2.1"/>
    <n v="700"/>
    <n v="132.38999999999999"/>
    <n v="0.4"/>
    <n v="9.65"/>
    <x v="3"/>
  </r>
  <r>
    <s v="mercedes perez"/>
    <d v="2010-01-15T00:00:00"/>
    <n v="1"/>
    <n v="970005"/>
    <n v="2712"/>
    <n v="259"/>
    <x v="1"/>
    <n v="1"/>
    <s v="Algol S.A."/>
    <s v="Alemania"/>
    <n v="2.1"/>
    <n v="700"/>
    <n v="123.34"/>
    <n v="0.37"/>
    <n v="9.56"/>
    <x v="3"/>
  </r>
  <r>
    <s v="mercedes perez"/>
    <d v="2010-11-30T00:00:00"/>
    <n v="11"/>
    <n v="970654"/>
    <n v="2094"/>
    <n v="200"/>
    <x v="1"/>
    <n v="1"/>
    <s v="Lebrel"/>
    <s v="Holanda"/>
    <n v="2.1"/>
    <n v="700"/>
    <n v="95.240000000000009"/>
    <n v="0.29000000000000004"/>
    <n v="9.56"/>
    <x v="3"/>
  </r>
  <r>
    <s v="miguel aroza"/>
    <d v="2010-03-13T00:00:00"/>
    <n v="3"/>
    <n v="970123"/>
    <n v="1470"/>
    <n v="140"/>
    <x v="0"/>
    <n v="1"/>
    <s v="Algol S.A."/>
    <s v="Francia"/>
    <n v="2.1"/>
    <n v="700"/>
    <n v="66.67"/>
    <n v="0.2"/>
    <n v="9.5299999999999994"/>
    <x v="3"/>
  </r>
  <r>
    <s v="jordi camps"/>
    <d v="2010-01-22T00:00:00"/>
    <n v="1"/>
    <n v="970024"/>
    <n v="20054"/>
    <n v="1900"/>
    <x v="0"/>
    <n v="26"/>
    <s v="Lebrel"/>
    <s v="Suiza"/>
    <n v="54.6"/>
    <n v="18182"/>
    <n v="34.799999999999997"/>
    <n v="0.11"/>
    <n v="9.48"/>
    <x v="3"/>
  </r>
  <r>
    <s v="juan albelda"/>
    <d v="2010-09-26T00:00:00"/>
    <n v="9"/>
    <n v="970520"/>
    <n v="1433"/>
    <n v="135"/>
    <x v="1"/>
    <n v="1"/>
    <s v="Algol S.A."/>
    <s v="Francia"/>
    <n v="2.1"/>
    <n v="700"/>
    <n v="64.290000000000006"/>
    <n v="0.2"/>
    <n v="9.43"/>
    <x v="3"/>
  </r>
  <r>
    <s v="juan albelda"/>
    <d v="2010-07-15T00:00:00"/>
    <n v="7"/>
    <n v="970415"/>
    <n v="3277"/>
    <n v="308"/>
    <x v="1"/>
    <n v="1"/>
    <s v="Algol S.A."/>
    <s v="Francia"/>
    <n v="2.1"/>
    <n v="700"/>
    <n v="146.66999999999999"/>
    <n v="0.44"/>
    <n v="9.4"/>
    <x v="3"/>
  </r>
  <r>
    <s v="jaime costa"/>
    <d v="2010-09-26T00:00:00"/>
    <n v="9"/>
    <n v="970522"/>
    <n v="9966"/>
    <n v="932"/>
    <x v="1"/>
    <n v="3"/>
    <s v="Algol S.A."/>
    <s v="Alemania"/>
    <n v="6.3000000000000007"/>
    <n v="2098"/>
    <n v="147.94"/>
    <n v="0.45"/>
    <n v="9.36"/>
    <x v="3"/>
  </r>
  <r>
    <s v="carlos salcedo"/>
    <d v="2010-03-20T00:00:00"/>
    <n v="3"/>
    <n v="970137"/>
    <n v="7084"/>
    <n v="663"/>
    <x v="1"/>
    <n v="3"/>
    <s v="Algol S.A."/>
    <s v="Alemania"/>
    <n v="6.3000000000000007"/>
    <n v="2098"/>
    <n v="105.24000000000001"/>
    <n v="0.32"/>
    <n v="9.36"/>
    <x v="3"/>
  </r>
  <r>
    <s v="carlos salcedo"/>
    <d v="2010-02-05T00:00:00"/>
    <n v="2"/>
    <n v="970050"/>
    <n v="20481"/>
    <n v="1900"/>
    <x v="0"/>
    <n v="21"/>
    <s v="Lebrel"/>
    <s v="Suiza"/>
    <n v="44.1"/>
    <n v="14686"/>
    <n v="43.089999999999996"/>
    <n v="0.13"/>
    <n v="9.2799999999999994"/>
    <x v="3"/>
  </r>
  <r>
    <s v="juan albelda"/>
    <d v="2010-06-20T00:00:00"/>
    <n v="6"/>
    <n v="970359"/>
    <n v="1457"/>
    <n v="135"/>
    <x v="1"/>
    <n v="1"/>
    <s v="Algol S.A."/>
    <s v="Francia"/>
    <n v="2.1"/>
    <n v="700"/>
    <n v="64.290000000000006"/>
    <n v="0.2"/>
    <n v="9.27"/>
    <x v="3"/>
  </r>
  <r>
    <s v="jaime costa"/>
    <d v="2010-09-15T00:00:00"/>
    <n v="9"/>
    <n v="970495"/>
    <n v="20524"/>
    <n v="1900"/>
    <x v="0"/>
    <n v="26"/>
    <s v="Lebrel"/>
    <s v="Suiza"/>
    <n v="54.6"/>
    <n v="18182"/>
    <n v="34.799999999999997"/>
    <n v="0.11"/>
    <n v="9.26"/>
    <x v="3"/>
  </r>
  <r>
    <s v="jaime costa"/>
    <d v="2010-07-30T00:00:00"/>
    <n v="7"/>
    <n v="970469"/>
    <n v="22642"/>
    <n v="2077"/>
    <x v="0"/>
    <n v="26"/>
    <s v="Lebrel"/>
    <s v="Suiza"/>
    <n v="54.6"/>
    <n v="18182"/>
    <n v="38.049999999999997"/>
    <n v="0.12"/>
    <n v="9.18"/>
    <x v="3"/>
  </r>
  <r>
    <s v="carlos salcedo"/>
    <d v="2010-05-07T00:00:00"/>
    <n v="5"/>
    <n v="970241"/>
    <n v="4065"/>
    <n v="369"/>
    <x v="1"/>
    <n v="2"/>
    <s v="Algol S.A."/>
    <s v="Alemania"/>
    <n v="4.2"/>
    <n v="1399"/>
    <n v="87.86"/>
    <n v="0.27"/>
    <n v="9.08"/>
    <x v="3"/>
  </r>
  <r>
    <s v="pepe serrano"/>
    <d v="2010-04-29T00:00:00"/>
    <n v="4"/>
    <n v="970231"/>
    <n v="3211"/>
    <n v="286"/>
    <x v="1"/>
    <n v="1"/>
    <s v="Algol S.A."/>
    <s v="Alemania"/>
    <n v="2.1"/>
    <n v="700"/>
    <n v="136.19999999999999"/>
    <n v="0.41000000000000003"/>
    <n v="8.91"/>
    <x v="3"/>
  </r>
  <r>
    <s v="jordi camps"/>
    <d v="2010-01-17T00:00:00"/>
    <n v="1"/>
    <n v="970019"/>
    <n v="21356"/>
    <n v="1900"/>
    <x v="0"/>
    <n v="26"/>
    <s v="Lebrel"/>
    <s v="Suiza"/>
    <n v="54.6"/>
    <n v="18182"/>
    <n v="34.799999999999997"/>
    <n v="0.11"/>
    <n v="8.9"/>
    <x v="3"/>
  </r>
  <r>
    <s v="carlos salcedo"/>
    <d v="2010-02-27T00:00:00"/>
    <n v="2"/>
    <n v="970088"/>
    <n v="21482"/>
    <n v="1900"/>
    <x v="0"/>
    <n v="26"/>
    <s v="Lebrel"/>
    <s v="Suiza"/>
    <n v="54.6"/>
    <n v="18182"/>
    <n v="34.799999999999997"/>
    <n v="0.11"/>
    <n v="8.85"/>
    <x v="3"/>
  </r>
  <r>
    <s v="ana gonzalez"/>
    <d v="2010-05-28T00:00:00"/>
    <n v="5"/>
    <n v="970304"/>
    <n v="8215"/>
    <n v="720"/>
    <x v="1"/>
    <n v="2"/>
    <s v="Lebrel"/>
    <s v="Suiza"/>
    <n v="4.2"/>
    <n v="1399"/>
    <n v="171.42999999999998"/>
    <n v="0.52"/>
    <n v="8.77"/>
    <x v="3"/>
  </r>
  <r>
    <s v="lorena etxaniz"/>
    <d v="2010-12-31T00:00:00"/>
    <n v="12"/>
    <n v="970733"/>
    <n v="6766"/>
    <n v="584"/>
    <x v="1"/>
    <n v="3"/>
    <s v="Algol S.A."/>
    <s v="Alemania"/>
    <n v="6.3000000000000007"/>
    <n v="2098"/>
    <n v="92.7"/>
    <n v="0.28000000000000003"/>
    <n v="8.64"/>
    <x v="3"/>
  </r>
  <r>
    <s v="ines costa"/>
    <d v="2010-04-24T00:00:00"/>
    <n v="4"/>
    <n v="970223"/>
    <n v="17959"/>
    <n v="1550"/>
    <x v="0"/>
    <n v="26"/>
    <s v="Roman Piñero"/>
    <s v="Belgica"/>
    <n v="54.6"/>
    <n v="18182"/>
    <n v="28.39"/>
    <n v="0.09"/>
    <n v="8.64"/>
    <x v="3"/>
  </r>
  <r>
    <s v="juan albelda"/>
    <d v="2010-02-21T00:00:00"/>
    <n v="2"/>
    <n v="970066"/>
    <n v="5761"/>
    <n v="486"/>
    <x v="1"/>
    <n v="2"/>
    <s v="Lebrel"/>
    <s v="Francia"/>
    <n v="4.2"/>
    <n v="1399"/>
    <n v="115.72"/>
    <n v="0.35000000000000003"/>
    <n v="8.44"/>
    <x v="3"/>
  </r>
  <r>
    <s v="carlos salcedo"/>
    <d v="2010-07-30T00:00:00"/>
    <n v="7"/>
    <n v="970475"/>
    <n v="9930"/>
    <n v="832"/>
    <x v="0"/>
    <n v="4"/>
    <s v="Algol S.A."/>
    <s v="Alemania"/>
    <n v="8.4"/>
    <n v="2798"/>
    <n v="99.050000000000011"/>
    <n v="0.3"/>
    <n v="8.379999999999999"/>
    <x v="3"/>
  </r>
  <r>
    <s v="jaime costa"/>
    <d v="2010-07-29T00:00:00"/>
    <n v="7"/>
    <n v="970465"/>
    <n v="25015"/>
    <n v="2077"/>
    <x v="0"/>
    <n v="26"/>
    <s v="Lebrel"/>
    <s v="Suiza"/>
    <n v="54.6"/>
    <n v="18182"/>
    <n v="38.049999999999997"/>
    <n v="0.12"/>
    <n v="8.31"/>
    <x v="3"/>
  </r>
  <r>
    <s v="carlos salcedo"/>
    <d v="2010-03-14T00:00:00"/>
    <n v="3"/>
    <n v="970124"/>
    <n v="22894"/>
    <n v="1900"/>
    <x v="0"/>
    <n v="16"/>
    <s v="Lebrel"/>
    <s v="Suiza"/>
    <n v="33.6"/>
    <n v="11189"/>
    <n v="56.55"/>
    <n v="0.17"/>
    <n v="8.2999999999999989"/>
    <x v="3"/>
  </r>
  <r>
    <s v="jaime costa"/>
    <d v="2010-11-30T00:00:00"/>
    <n v="11"/>
    <n v="70882"/>
    <n v="7979"/>
    <n v="660"/>
    <x v="1"/>
    <n v="3"/>
    <s v="Algol S.A."/>
    <s v="Alemania"/>
    <n v="6.3000000000000007"/>
    <n v="2098"/>
    <n v="104.77000000000001"/>
    <n v="0.32"/>
    <n v="8.2799999999999994"/>
    <x v="3"/>
  </r>
  <r>
    <s v="carlos salcedo"/>
    <d v="2010-03-20T00:00:00"/>
    <n v="3"/>
    <n v="970139"/>
    <n v="2572"/>
    <n v="209"/>
    <x v="1"/>
    <n v="1"/>
    <s v="Roman Piñero"/>
    <s v="Belgica"/>
    <n v="2.1"/>
    <n v="700"/>
    <n v="99.53"/>
    <n v="0.3"/>
    <n v="8.129999999999999"/>
    <x v="3"/>
  </r>
  <r>
    <s v="miguel aroza"/>
    <d v="2010-11-30T00:00:00"/>
    <n v="11"/>
    <n v="970638"/>
    <n v="1730"/>
    <n v="140"/>
    <x v="1"/>
    <n v="1"/>
    <s v="Algol S.A."/>
    <s v="Francia"/>
    <n v="2.1"/>
    <n v="700"/>
    <n v="66.67"/>
    <n v="0.2"/>
    <n v="8.1"/>
    <x v="3"/>
  </r>
  <r>
    <s v="mercedes perez"/>
    <d v="2010-01-10T00:00:00"/>
    <n v="1"/>
    <n v="970002"/>
    <n v="7188"/>
    <n v="576"/>
    <x v="1"/>
    <n v="3"/>
    <s v="Lebrel"/>
    <s v="Holanda"/>
    <n v="6.3000000000000007"/>
    <n v="2098"/>
    <n v="91.43"/>
    <n v="0.28000000000000003"/>
    <n v="8.02"/>
    <x v="3"/>
  </r>
  <r>
    <s v="ana gonzalez"/>
    <d v="2010-06-12T00:00:00"/>
    <n v="6"/>
    <n v="970342"/>
    <n v="6305"/>
    <n v="500"/>
    <x v="1"/>
    <n v="2"/>
    <s v="Algol S.A."/>
    <s v="Alemania"/>
    <n v="4.2"/>
    <n v="1399"/>
    <n v="119.05000000000001"/>
    <n v="0.36"/>
    <n v="7.9399999999999995"/>
    <x v="3"/>
  </r>
  <r>
    <s v="miguel aroza"/>
    <d v="2010-12-31T00:00:00"/>
    <n v="12"/>
    <n v="970735"/>
    <n v="2163"/>
    <n v="171"/>
    <x v="1"/>
    <n v="1"/>
    <s v="Algol S.A."/>
    <s v="Francia"/>
    <n v="2.1"/>
    <n v="700"/>
    <n v="81.430000000000007"/>
    <n v="0.25"/>
    <n v="7.91"/>
    <x v="3"/>
  </r>
  <r>
    <s v="juan albelda"/>
    <d v="2010-10-31T00:00:00"/>
    <n v="10"/>
    <n v="970619"/>
    <n v="3932"/>
    <n v="310"/>
    <x v="1"/>
    <n v="1"/>
    <s v="Algol S.A."/>
    <s v="Francia"/>
    <n v="2.1"/>
    <n v="700"/>
    <n v="147.62"/>
    <n v="0.45"/>
    <n v="7.89"/>
    <x v="3"/>
  </r>
  <r>
    <s v="primitivo albiol"/>
    <d v="2010-09-30T00:00:00"/>
    <n v="9"/>
    <n v="970535"/>
    <n v="7363"/>
    <n v="580"/>
    <x v="1"/>
    <n v="4"/>
    <s v="Algol S.A."/>
    <s v="Francia"/>
    <n v="8.4"/>
    <n v="2798"/>
    <n v="69.050000000000011"/>
    <n v="0.21000000000000002"/>
    <n v="7.88"/>
    <x v="3"/>
  </r>
  <r>
    <s v="ana gonzalez"/>
    <d v="2010-12-31T00:00:00"/>
    <n v="12"/>
    <n v="970721"/>
    <n v="6006"/>
    <n v="470"/>
    <x v="1"/>
    <n v="3"/>
    <s v="Algol S.A."/>
    <s v="Francia"/>
    <n v="6.3000000000000007"/>
    <n v="2098"/>
    <n v="74.61"/>
    <n v="0.23"/>
    <n v="7.83"/>
    <x v="3"/>
  </r>
  <r>
    <s v="juan albelda"/>
    <d v="2010-07-24T00:00:00"/>
    <n v="7"/>
    <n v="970452"/>
    <n v="3932"/>
    <n v="307"/>
    <x v="1"/>
    <n v="1"/>
    <s v="Algol S.A."/>
    <s v="Francia"/>
    <n v="2.1"/>
    <n v="700"/>
    <n v="146.19999999999999"/>
    <n v="0.44"/>
    <n v="7.81"/>
    <x v="3"/>
  </r>
  <r>
    <s v="ines costa"/>
    <d v="2010-02-04T00:00:00"/>
    <n v="2"/>
    <n v="970047"/>
    <n v="12166"/>
    <n v="950"/>
    <x v="1"/>
    <n v="12"/>
    <s v="Tni S.A."/>
    <s v="Belgica"/>
    <n v="25.200000000000003"/>
    <n v="8392"/>
    <n v="37.699999999999996"/>
    <n v="0.12"/>
    <n v="7.81"/>
    <x v="3"/>
  </r>
  <r>
    <s v="carlos salcedo"/>
    <d v="2010-04-22T00:00:00"/>
    <n v="4"/>
    <n v="970209"/>
    <n v="11520"/>
    <n v="898"/>
    <x v="0"/>
    <n v="5"/>
    <s v="Algol S.A."/>
    <s v="Alemania"/>
    <n v="10.5"/>
    <n v="3497"/>
    <n v="85.53"/>
    <n v="0.26"/>
    <n v="7.8"/>
    <x v="3"/>
  </r>
  <r>
    <s v="miguel aroza"/>
    <d v="2010-01-31T00:00:00"/>
    <n v="1"/>
    <n v="970046"/>
    <n v="5677"/>
    <n v="442"/>
    <x v="1"/>
    <n v="2"/>
    <s v="Lebrel"/>
    <s v="Francia"/>
    <n v="4.2"/>
    <n v="1399"/>
    <n v="105.24000000000001"/>
    <n v="0.32"/>
    <n v="7.79"/>
    <x v="3"/>
  </r>
  <r>
    <s v="carlos salcedo"/>
    <d v="2010-05-23T00:00:00"/>
    <n v="5"/>
    <n v="970293"/>
    <n v="5937"/>
    <n v="460"/>
    <x v="1"/>
    <n v="1"/>
    <s v="Algol S.A."/>
    <s v="Alemania"/>
    <n v="2.1"/>
    <n v="700"/>
    <n v="219.04999999999998"/>
    <n v="0.66"/>
    <n v="7.75"/>
    <x v="3"/>
  </r>
  <r>
    <s v="jaime costa"/>
    <d v="2010-10-31T00:00:00"/>
    <n v="10"/>
    <n v="970556"/>
    <n v="26827"/>
    <n v="2077"/>
    <x v="0"/>
    <n v="26"/>
    <s v="Lebrel"/>
    <s v="Suiza"/>
    <n v="54.6"/>
    <n v="18182"/>
    <n v="38.049999999999997"/>
    <n v="0.12"/>
    <n v="7.75"/>
    <x v="3"/>
  </r>
  <r>
    <s v="ines costa"/>
    <d v="2010-05-22T00:00:00"/>
    <n v="5"/>
    <n v="970290"/>
    <n v="8330"/>
    <n v="644"/>
    <x v="1"/>
    <n v="8"/>
    <s v="Roman Piñero"/>
    <s v="Belgica"/>
    <n v="16.8"/>
    <n v="5595"/>
    <n v="38.339999999999996"/>
    <n v="0.12"/>
    <n v="7.74"/>
    <x v="3"/>
  </r>
  <r>
    <s v="carlos salcedo"/>
    <d v="2010-07-30T00:00:00"/>
    <n v="7"/>
    <n v="970467"/>
    <n v="5963"/>
    <n v="460"/>
    <x v="1"/>
    <n v="1"/>
    <s v="Algol S.A."/>
    <s v="Alemania"/>
    <n v="2.1"/>
    <n v="700"/>
    <n v="219.04999999999998"/>
    <n v="0.66"/>
    <n v="7.72"/>
    <x v="3"/>
  </r>
  <r>
    <s v="primitivo albiol"/>
    <d v="2010-10-31T00:00:00"/>
    <n v="10"/>
    <n v="970565"/>
    <n v="6062"/>
    <n v="461"/>
    <x v="1"/>
    <n v="2"/>
    <s v="Algol S.A."/>
    <s v="Francia"/>
    <n v="4.2"/>
    <n v="1399"/>
    <n v="109.77000000000001"/>
    <n v="0.33"/>
    <n v="7.6099999999999994"/>
    <x v="3"/>
  </r>
  <r>
    <s v="ines costa"/>
    <d v="2010-11-30T00:00:00"/>
    <n v="11"/>
    <n v="970650"/>
    <n v="22583"/>
    <n v="1680"/>
    <x v="0"/>
    <n v="26"/>
    <s v="Lebrel"/>
    <s v="Belgica"/>
    <n v="54.6"/>
    <n v="18182"/>
    <n v="30.770000000000003"/>
    <n v="9.9999999999999992E-2"/>
    <n v="7.4399999999999995"/>
    <x v="3"/>
  </r>
  <r>
    <s v="pepe serrano"/>
    <d v="2010-12-31T00:00:00"/>
    <n v="12"/>
    <n v="970704"/>
    <n v="6110"/>
    <n v="451"/>
    <x v="1"/>
    <n v="2"/>
    <s v="Algol S.A."/>
    <s v="Alemania"/>
    <n v="4.2"/>
    <n v="1399"/>
    <n v="107.39"/>
    <n v="0.33"/>
    <n v="7.39"/>
    <x v="3"/>
  </r>
  <r>
    <s v="carlos salcedo"/>
    <d v="2010-05-16T00:00:00"/>
    <n v="5"/>
    <n v="970262"/>
    <n v="6240"/>
    <n v="460"/>
    <x v="1"/>
    <n v="1"/>
    <s v="Algol S.A."/>
    <s v="Alemania"/>
    <n v="2.1"/>
    <n v="700"/>
    <n v="219.04999999999998"/>
    <n v="0.66"/>
    <n v="7.38"/>
    <x v="3"/>
  </r>
  <r>
    <s v="mercedes perez"/>
    <d v="2010-01-17T00:00:00"/>
    <n v="1"/>
    <n v="970014"/>
    <n v="1898"/>
    <n v="140"/>
    <x v="1"/>
    <n v="1"/>
    <s v="Velasco S.L."/>
    <s v="Alemania"/>
    <n v="2.1"/>
    <n v="700"/>
    <n v="66.67"/>
    <n v="0.2"/>
    <n v="7.38"/>
    <x v="3"/>
  </r>
  <r>
    <s v="jordi camps"/>
    <d v="2010-02-05T00:00:00"/>
    <n v="2"/>
    <n v="970051"/>
    <n v="14041"/>
    <n v="1034"/>
    <x v="1"/>
    <n v="5"/>
    <s v="Algol S.A."/>
    <s v="Alemania"/>
    <n v="10.5"/>
    <n v="3497"/>
    <n v="98.48"/>
    <n v="0.3"/>
    <n v="7.37"/>
    <x v="3"/>
  </r>
  <r>
    <s v="carlos salcedo"/>
    <d v="2010-09-19T00:00:00"/>
    <n v="9"/>
    <n v="970503"/>
    <n v="8539"/>
    <n v="628"/>
    <x v="1"/>
    <n v="2"/>
    <s v="Roman Piñero"/>
    <s v="Italia"/>
    <n v="4.2"/>
    <n v="1399"/>
    <n v="149.53"/>
    <n v="0.45"/>
    <n v="7.3599999999999994"/>
    <x v="3"/>
  </r>
  <r>
    <s v="mercedes perez"/>
    <d v="2010-09-11T00:00:00"/>
    <n v="9"/>
    <n v="970484"/>
    <n v="12708"/>
    <n v="930"/>
    <x v="1"/>
    <n v="3"/>
    <s v="Lebrel"/>
    <s v="Holanda"/>
    <n v="6.3000000000000007"/>
    <n v="2098"/>
    <n v="147.62"/>
    <n v="0.45"/>
    <n v="7.3199999999999994"/>
    <x v="3"/>
  </r>
  <r>
    <s v="juan albelda"/>
    <d v="2010-07-02T00:00:00"/>
    <n v="7"/>
    <n v="970390"/>
    <n v="26117"/>
    <n v="1900"/>
    <x v="0"/>
    <n v="26"/>
    <s v="Lebrel"/>
    <s v="Suiza"/>
    <n v="54.6"/>
    <n v="18182"/>
    <n v="34.799999999999997"/>
    <n v="0.11"/>
    <n v="7.2799999999999994"/>
    <x v="3"/>
  </r>
  <r>
    <s v="carlos salcedo"/>
    <d v="2010-07-24T00:00:00"/>
    <n v="7"/>
    <n v="70508"/>
    <n v="3937"/>
    <n v="286"/>
    <x v="1"/>
    <n v="1"/>
    <s v="Algol S.A."/>
    <s v="Alemania"/>
    <n v="2.1"/>
    <n v="700"/>
    <n v="136.19999999999999"/>
    <n v="0.41000000000000003"/>
    <n v="7.27"/>
    <x v="3"/>
  </r>
  <r>
    <s v="juan albelda"/>
    <d v="2010-07-24T00:00:00"/>
    <n v="7"/>
    <n v="970448"/>
    <n v="24863"/>
    <n v="1790"/>
    <x v="0"/>
    <n v="26"/>
    <s v="Roman Piñero"/>
    <s v="Suiza"/>
    <n v="54.6"/>
    <n v="18182"/>
    <n v="32.79"/>
    <n v="9.9999999999999992E-2"/>
    <n v="7.2"/>
    <x v="3"/>
  </r>
  <r>
    <s v="carlos salcedo"/>
    <d v="2010-05-19T00:00:00"/>
    <n v="5"/>
    <n v="70267"/>
    <n v="25046"/>
    <n v="1800"/>
    <x v="0"/>
    <n v="11"/>
    <s v="Algol S.A."/>
    <s v="Alemania"/>
    <n v="23.1"/>
    <n v="7693"/>
    <n v="77.930000000000007"/>
    <n v="0.24000000000000002"/>
    <n v="7.1899999999999995"/>
    <x v="3"/>
  </r>
  <r>
    <s v="jaime costa"/>
    <d v="2010-11-30T00:00:00"/>
    <n v="11"/>
    <n v="970658"/>
    <n v="7121"/>
    <n v="500"/>
    <x v="1"/>
    <n v="2"/>
    <s v="Algol S.A."/>
    <s v="Alemania"/>
    <n v="4.2"/>
    <n v="1399"/>
    <n v="119.05000000000001"/>
    <n v="0.36"/>
    <n v="7.0299999999999994"/>
    <x v="3"/>
  </r>
  <r>
    <s v="mercedes perez"/>
    <d v="2010-01-22T00:00:00"/>
    <n v="1"/>
    <n v="3901"/>
    <n v="30585"/>
    <n v="2150"/>
    <x v="0"/>
    <n v="18"/>
    <s v="Algol S.A."/>
    <s v="Alemania"/>
    <n v="37.800000000000004"/>
    <n v="12588"/>
    <n v="56.879999999999995"/>
    <n v="0.18000000000000002"/>
    <n v="7.0299999999999994"/>
    <x v="3"/>
  </r>
  <r>
    <s v="pepe serrano"/>
    <d v="2010-10-31T00:00:00"/>
    <n v="10"/>
    <n v="970585"/>
    <n v="2501"/>
    <n v="174"/>
    <x v="1"/>
    <n v="1"/>
    <s v="Algol S.A."/>
    <s v="Alemania"/>
    <n v="2.1"/>
    <n v="700"/>
    <n v="82.86"/>
    <n v="0.25"/>
    <n v="6.96"/>
    <x v="3"/>
  </r>
  <r>
    <s v="mercedes perez"/>
    <d v="2010-10-24T00:00:00"/>
    <n v="10"/>
    <n v="970598"/>
    <n v="2886"/>
    <n v="200"/>
    <x v="1"/>
    <n v="1"/>
    <s v="Lebrel"/>
    <s v="Holanda"/>
    <n v="2.1"/>
    <n v="700"/>
    <n v="95.240000000000009"/>
    <n v="0.29000000000000004"/>
    <n v="6.9399999999999995"/>
    <x v="3"/>
  </r>
  <r>
    <s v="ines costa"/>
    <d v="2010-05-16T00:00:00"/>
    <n v="5"/>
    <n v="970258"/>
    <n v="22803"/>
    <n v="1550"/>
    <x v="0"/>
    <n v="26"/>
    <s v="Roman Piñero"/>
    <s v="Belgica"/>
    <n v="54.6"/>
    <n v="18182"/>
    <n v="28.39"/>
    <n v="0.09"/>
    <n v="6.8"/>
    <x v="3"/>
  </r>
  <r>
    <s v="primitivo albiol"/>
    <d v="2010-11-30T00:00:00"/>
    <n v="11"/>
    <n v="970691"/>
    <n v="3333"/>
    <n v="226"/>
    <x v="1"/>
    <n v="1"/>
    <s v="Algol S.A."/>
    <s v="Francia"/>
    <n v="2.1"/>
    <n v="700"/>
    <n v="107.62"/>
    <n v="0.33"/>
    <n v="6.79"/>
    <x v="3"/>
  </r>
  <r>
    <s v="pepe serrano"/>
    <d v="2010-09-12T00:00:00"/>
    <n v="9"/>
    <n v="970485"/>
    <n v="2642"/>
    <n v="175"/>
    <x v="1"/>
    <n v="1"/>
    <s v="Algol S.A."/>
    <s v="Alemania"/>
    <n v="2.1"/>
    <n v="700"/>
    <n v="83.34"/>
    <n v="0.25"/>
    <n v="6.63"/>
    <x v="3"/>
  </r>
  <r>
    <s v="juana caceres"/>
    <d v="2010-10-31T00:00:00"/>
    <n v="10"/>
    <n v="970614"/>
    <n v="7317"/>
    <n v="480"/>
    <x v="1"/>
    <n v="2"/>
    <s v="Lebrel"/>
    <s v="Francia"/>
    <n v="4.2"/>
    <n v="1399"/>
    <n v="114.29"/>
    <n v="0.35000000000000003"/>
    <n v="6.5699999999999994"/>
    <x v="3"/>
  </r>
  <r>
    <s v="jaime costa"/>
    <d v="2010-11-30T00:00:00"/>
    <n v="11"/>
    <n v="970630"/>
    <n v="3028"/>
    <n v="196"/>
    <x v="1"/>
    <n v="1"/>
    <s v="Algol S.A."/>
    <s v="Alemania"/>
    <n v="2.1"/>
    <n v="700"/>
    <n v="93.34"/>
    <n v="0.28000000000000003"/>
    <n v="6.4799999999999995"/>
    <x v="3"/>
  </r>
  <r>
    <s v="jaime costa"/>
    <d v="2010-12-31T00:00:00"/>
    <n v="12"/>
    <n v="970702"/>
    <n v="29629"/>
    <n v="1900"/>
    <x v="0"/>
    <n v="26"/>
    <s v="Lebrel"/>
    <s v="Suiza"/>
    <n v="54.6"/>
    <n v="18182"/>
    <n v="34.799999999999997"/>
    <n v="0.11"/>
    <n v="6.42"/>
    <x v="3"/>
  </r>
  <r>
    <s v="ikerne elorduy"/>
    <d v="2010-02-21T00:00:00"/>
    <n v="2"/>
    <n v="970074"/>
    <n v="10211"/>
    <n v="653"/>
    <x v="1"/>
    <n v="2"/>
    <s v="Lebrel"/>
    <s v="Francia"/>
    <n v="4.2"/>
    <n v="1399"/>
    <n v="155.47999999999999"/>
    <n v="0.47000000000000003"/>
    <n v="6.3999999999999995"/>
    <x v="3"/>
  </r>
  <r>
    <s v="ana gonzalez"/>
    <d v="2010-06-20T00:00:00"/>
    <n v="6"/>
    <n v="970358"/>
    <n v="3079"/>
    <n v="196"/>
    <x v="1"/>
    <n v="1"/>
    <s v="Algol S.A."/>
    <s v="Alemania"/>
    <n v="2.1"/>
    <n v="700"/>
    <n v="93.34"/>
    <n v="0.28000000000000003"/>
    <n v="6.37"/>
    <x v="3"/>
  </r>
  <r>
    <s v="carlos salcedo"/>
    <d v="2010-03-13T00:00:00"/>
    <n v="3"/>
    <n v="197120"/>
    <n v="16650"/>
    <n v="1058"/>
    <x v="0"/>
    <n v="7"/>
    <s v="Algol S.A."/>
    <s v="Alemania"/>
    <n v="14.700000000000001"/>
    <n v="4896"/>
    <n v="71.98"/>
    <n v="0.22"/>
    <n v="6.3599999999999994"/>
    <x v="3"/>
  </r>
  <r>
    <s v="juan albelda"/>
    <d v="2010-07-04T00:00:00"/>
    <n v="7"/>
    <n v="970401"/>
    <n v="9704"/>
    <n v="617"/>
    <x v="1"/>
    <n v="7"/>
    <s v="Lebrel"/>
    <s v="Holanda"/>
    <n v="14.700000000000001"/>
    <n v="4896"/>
    <n v="41.98"/>
    <n v="0.13"/>
    <n v="6.3599999999999994"/>
    <x v="3"/>
  </r>
  <r>
    <s v="juana caceres"/>
    <d v="2010-06-24T00:00:00"/>
    <n v="6"/>
    <n v="970370"/>
    <n v="43079"/>
    <n v="2714"/>
    <x v="0"/>
    <n v="16"/>
    <s v="Algol S.A."/>
    <s v="Dinamarca"/>
    <n v="33.6"/>
    <n v="11189"/>
    <n v="80.78"/>
    <n v="0.25"/>
    <n v="6.31"/>
    <x v="3"/>
  </r>
  <r>
    <s v="ana gonzalez"/>
    <d v="2010-06-25T00:00:00"/>
    <n v="6"/>
    <n v="977045"/>
    <n v="19006"/>
    <n v="1199"/>
    <x v="1"/>
    <n v="8"/>
    <s v="Algol S.A."/>
    <s v="Alemania"/>
    <n v="16.8"/>
    <n v="5595"/>
    <n v="71.37"/>
    <n v="0.22"/>
    <n v="6.31"/>
    <x v="3"/>
  </r>
  <r>
    <s v="mercedes perez"/>
    <d v="2010-06-18T00:00:00"/>
    <n v="6"/>
    <n v="970353"/>
    <n v="4122"/>
    <n v="260"/>
    <x v="1"/>
    <n v="2"/>
    <s v="Lebrel"/>
    <s v="Holanda"/>
    <n v="4.2"/>
    <n v="1399"/>
    <n v="61.91"/>
    <n v="0.19"/>
    <n v="6.31"/>
    <x v="3"/>
  </r>
  <r>
    <s v="ana gonzalez"/>
    <d v="2010-05-19T00:00:00"/>
    <n v="5"/>
    <n v="970268"/>
    <n v="30279"/>
    <n v="1900"/>
    <x v="0"/>
    <n v="26"/>
    <s v="Lebrel"/>
    <s v="Suiza"/>
    <n v="54.6"/>
    <n v="18182"/>
    <n v="34.799999999999997"/>
    <n v="0.11"/>
    <n v="6.2799999999999994"/>
    <x v="3"/>
  </r>
  <r>
    <s v="jaime costa"/>
    <d v="2010-11-30T00:00:00"/>
    <n v="11"/>
    <n v="970680"/>
    <n v="33171"/>
    <n v="2077"/>
    <x v="0"/>
    <n v="26"/>
    <s v="Lebrel"/>
    <s v="Suiza"/>
    <n v="54.6"/>
    <n v="18182"/>
    <n v="38.049999999999997"/>
    <n v="0.12"/>
    <n v="6.27"/>
    <x v="3"/>
  </r>
  <r>
    <s v="carlos salcedo"/>
    <d v="2010-02-21T00:00:00"/>
    <n v="2"/>
    <n v="970079"/>
    <n v="30446"/>
    <n v="1900"/>
    <x v="0"/>
    <n v="26"/>
    <s v="Lebrel"/>
    <s v="Suiza"/>
    <n v="54.6"/>
    <n v="18182"/>
    <n v="34.799999999999997"/>
    <n v="0.11"/>
    <n v="6.25"/>
    <x v="3"/>
  </r>
  <r>
    <s v="primitivo albiol"/>
    <d v="2010-07-18T00:00:00"/>
    <n v="7"/>
    <n v="970436"/>
    <n v="9240"/>
    <n v="576"/>
    <x v="1"/>
    <n v="3"/>
    <s v="Algol S.A."/>
    <s v="Francia"/>
    <n v="6.3000000000000007"/>
    <n v="2098"/>
    <n v="91.43"/>
    <n v="0.28000000000000003"/>
    <n v="6.24"/>
    <x v="3"/>
  </r>
  <r>
    <s v="ines costa"/>
    <d v="2010-05-16T00:00:00"/>
    <n v="5"/>
    <n v="970264"/>
    <n v="9703"/>
    <n v="604"/>
    <x v="1"/>
    <n v="5"/>
    <s v="Algol S.A."/>
    <s v="Francia"/>
    <n v="10.5"/>
    <n v="3497"/>
    <n v="57.53"/>
    <n v="0.18000000000000002"/>
    <n v="6.2299999999999995"/>
    <x v="3"/>
  </r>
  <r>
    <s v="jaime costa"/>
    <d v="2010-11-30T00:00:00"/>
    <n v="11"/>
    <n v="970655"/>
    <n v="14005"/>
    <n v="869"/>
    <x v="1"/>
    <n v="5"/>
    <s v="Algol S.A."/>
    <s v="Alemania"/>
    <n v="10.5"/>
    <n v="3497"/>
    <n v="82.77000000000001"/>
    <n v="0.25"/>
    <n v="6.21"/>
    <x v="3"/>
  </r>
  <r>
    <s v="juana caceres"/>
    <d v="2010-03-12T00:00:00"/>
    <n v="3"/>
    <n v="970119"/>
    <n v="39246"/>
    <n v="2423"/>
    <x v="0"/>
    <n v="12"/>
    <s v="Roman Piñero"/>
    <s v="Dinamarca"/>
    <n v="25.200000000000003"/>
    <n v="8392"/>
    <n v="96.160000000000011"/>
    <n v="0.29000000000000004"/>
    <n v="6.18"/>
    <x v="3"/>
  </r>
  <r>
    <s v="jaime costa"/>
    <d v="2010-07-23T00:00:00"/>
    <n v="7"/>
    <n v="970445"/>
    <n v="33660"/>
    <n v="2077"/>
    <x v="0"/>
    <n v="26"/>
    <s v="Lebrel"/>
    <s v="Suiza"/>
    <n v="54.6"/>
    <n v="18182"/>
    <n v="38.049999999999997"/>
    <n v="0.12"/>
    <n v="6.18"/>
    <x v="3"/>
  </r>
  <r>
    <s v="jordi camps"/>
    <d v="2010-02-28T00:00:00"/>
    <n v="2"/>
    <n v="970098"/>
    <n v="34895"/>
    <n v="2150"/>
    <x v="0"/>
    <n v="20"/>
    <s v="Algol S.A."/>
    <s v="Alemania"/>
    <n v="42"/>
    <n v="13986"/>
    <n v="51.199999999999996"/>
    <n v="0.16"/>
    <n v="6.17"/>
    <x v="3"/>
  </r>
  <r>
    <s v="carlos salcedo"/>
    <d v="2010-04-04T00:00:00"/>
    <n v="4"/>
    <n v="970167"/>
    <n v="3391"/>
    <n v="208"/>
    <x v="1"/>
    <n v="1"/>
    <s v="Algol S.A."/>
    <s v="Alemania"/>
    <n v="2.1"/>
    <n v="700"/>
    <n v="99.050000000000011"/>
    <n v="0.3"/>
    <n v="6.14"/>
    <x v="3"/>
  </r>
  <r>
    <s v="jaime costa"/>
    <d v="2010-11-30T00:00:00"/>
    <n v="11"/>
    <n v="970642"/>
    <n v="11323"/>
    <n v="691"/>
    <x v="1"/>
    <n v="3"/>
    <s v="Algol S.A."/>
    <s v="Alemania"/>
    <n v="6.3000000000000007"/>
    <n v="2098"/>
    <n v="109.69000000000001"/>
    <n v="0.33"/>
    <n v="6.1099999999999994"/>
    <x v="3"/>
  </r>
  <r>
    <s v="jaime costa"/>
    <d v="2010-12-31T00:00:00"/>
    <n v="12"/>
    <n v="970717"/>
    <n v="31393"/>
    <n v="1900"/>
    <x v="0"/>
    <n v="29"/>
    <s v="Lebrel"/>
    <s v="Suiza"/>
    <n v="60.900000000000006"/>
    <n v="20280"/>
    <n v="31.200000000000003"/>
    <n v="9.9999999999999992E-2"/>
    <n v="6.06"/>
    <x v="3"/>
  </r>
  <r>
    <s v="juana caceres"/>
    <d v="2010-06-23T00:00:00"/>
    <n v="6"/>
    <n v="970365"/>
    <n v="44868"/>
    <n v="2714"/>
    <x v="0"/>
    <n v="16"/>
    <s v="Algol S.A."/>
    <s v="Dinamarca"/>
    <n v="33.6"/>
    <n v="11189"/>
    <n v="80.78"/>
    <n v="0.25"/>
    <n v="6.05"/>
    <x v="3"/>
  </r>
  <r>
    <s v="ikerne elorduy"/>
    <d v="2010-12-31T00:00:00"/>
    <n v="12"/>
    <n v="970732"/>
    <n v="2845"/>
    <n v="171"/>
    <x v="1"/>
    <n v="1"/>
    <s v="Algol S.A."/>
    <s v="Francia"/>
    <n v="2.1"/>
    <n v="700"/>
    <n v="81.430000000000007"/>
    <n v="0.25"/>
    <n v="6.02"/>
    <x v="3"/>
  </r>
  <r>
    <s v="miguel aroza"/>
    <d v="2010-11-30T00:00:00"/>
    <n v="11"/>
    <n v="970689"/>
    <n v="2384"/>
    <n v="140"/>
    <x v="1"/>
    <n v="1"/>
    <s v="Algol S.A."/>
    <s v="Francia"/>
    <n v="2.1"/>
    <n v="700"/>
    <n v="66.67"/>
    <n v="0.2"/>
    <n v="5.88"/>
    <x v="3"/>
  </r>
  <r>
    <s v="lorena etxaniz"/>
    <d v="2010-12-31T00:00:00"/>
    <n v="12"/>
    <n v="970734"/>
    <n v="7014"/>
    <n v="411"/>
    <x v="1"/>
    <n v="1"/>
    <s v="Algol S.A."/>
    <s v="Alemania"/>
    <n v="2.1"/>
    <n v="700"/>
    <n v="195.72"/>
    <n v="0.59"/>
    <n v="5.8599999999999994"/>
    <x v="3"/>
  </r>
  <r>
    <s v="carlos salcedo"/>
    <d v="2010-04-07T00:00:00"/>
    <n v="4"/>
    <n v="3959"/>
    <n v="4279"/>
    <n v="248"/>
    <x v="1"/>
    <n v="1"/>
    <s v="Algol S.A."/>
    <s v="Alemania"/>
    <n v="2.1"/>
    <n v="700"/>
    <n v="118.10000000000001"/>
    <n v="0.36"/>
    <n v="5.8"/>
    <x v="3"/>
  </r>
  <r>
    <s v="carlos salcedo"/>
    <d v="2010-09-26T00:00:00"/>
    <n v="9"/>
    <n v="970519"/>
    <n v="17079"/>
    <n v="987"/>
    <x v="0"/>
    <n v="4"/>
    <s v="Roman Piñero"/>
    <s v="Italia"/>
    <n v="8.4"/>
    <n v="2798"/>
    <n v="117.5"/>
    <n v="0.36"/>
    <n v="5.7799999999999994"/>
    <x v="3"/>
  </r>
  <r>
    <s v="carlos salcedo"/>
    <d v="2010-07-18T00:00:00"/>
    <n v="7"/>
    <n v="970431"/>
    <n v="9393"/>
    <n v="538"/>
    <x v="1"/>
    <n v="2"/>
    <s v="Algol S.A."/>
    <s v="Alemania"/>
    <n v="4.2"/>
    <n v="1399"/>
    <n v="128.1"/>
    <n v="0.39"/>
    <n v="5.7299999999999995"/>
    <x v="3"/>
  </r>
  <r>
    <s v="pepe serrano"/>
    <d v="2010-09-26T00:00:00"/>
    <n v="9"/>
    <n v="970516"/>
    <n v="8176"/>
    <n v="468"/>
    <x v="1"/>
    <n v="2"/>
    <s v="Algol S.A."/>
    <s v="Francia"/>
    <n v="4.2"/>
    <n v="1399"/>
    <n v="111.43"/>
    <n v="0.34"/>
    <n v="5.7299999999999995"/>
    <x v="3"/>
  </r>
  <r>
    <s v="jaime costa"/>
    <d v="2010-11-30T00:00:00"/>
    <n v="11"/>
    <n v="970623"/>
    <n v="36416"/>
    <n v="2077"/>
    <x v="0"/>
    <n v="26"/>
    <s v="Lebrel"/>
    <s v="Suiza"/>
    <n v="54.6"/>
    <n v="18182"/>
    <n v="38.049999999999997"/>
    <n v="0.12"/>
    <n v="5.71"/>
    <x v="3"/>
  </r>
  <r>
    <s v="juana caceres"/>
    <d v="2010-03-26T00:00:00"/>
    <n v="3"/>
    <n v="970154"/>
    <n v="2991"/>
    <n v="170"/>
    <x v="1"/>
    <n v="1"/>
    <s v="Ilumberri s.a."/>
    <s v="Dinamarca"/>
    <n v="2.1"/>
    <n v="700"/>
    <n v="80.960000000000008"/>
    <n v="0.25"/>
    <n v="5.6899999999999995"/>
    <x v="3"/>
  </r>
  <r>
    <s v="mercedes perez"/>
    <d v="2010-09-19T00:00:00"/>
    <n v="9"/>
    <n v="970505"/>
    <n v="3564"/>
    <n v="200"/>
    <x v="1"/>
    <n v="1"/>
    <s v="Lebrel"/>
    <s v="Holanda"/>
    <n v="2.1"/>
    <n v="700"/>
    <n v="95.240000000000009"/>
    <n v="0.29000000000000004"/>
    <n v="5.62"/>
    <x v="3"/>
  </r>
  <r>
    <s v="carlos salcedo"/>
    <d v="2010-07-30T00:00:00"/>
    <n v="7"/>
    <n v="970468"/>
    <n v="10545"/>
    <n v="576"/>
    <x v="1"/>
    <n v="3"/>
    <s v="Algol S.A."/>
    <s v="Alemania"/>
    <n v="6.3000000000000007"/>
    <n v="2098"/>
    <n v="91.43"/>
    <n v="0.28000000000000003"/>
    <n v="5.47"/>
    <x v="3"/>
  </r>
  <r>
    <s v="ana gonzalez"/>
    <d v="2010-06-20T00:00:00"/>
    <n v="6"/>
    <n v="970357"/>
    <n v="5229"/>
    <n v="278"/>
    <x v="1"/>
    <n v="1"/>
    <s v="Algol S.A."/>
    <s v="Alemania"/>
    <n v="2.1"/>
    <n v="700"/>
    <n v="132.38999999999999"/>
    <n v="0.4"/>
    <n v="5.3199999999999994"/>
    <x v="3"/>
  </r>
  <r>
    <s v="ana gonzalez"/>
    <d v="2010-06-24T00:00:00"/>
    <n v="6"/>
    <n v="970368"/>
    <n v="10279"/>
    <n v="543"/>
    <x v="1"/>
    <n v="3"/>
    <s v="Algol S.A."/>
    <s v="Alemania"/>
    <n v="6.3000000000000007"/>
    <n v="2098"/>
    <n v="86.2"/>
    <n v="0.26"/>
    <n v="5.29"/>
    <x v="3"/>
  </r>
  <r>
    <s v="jaime costa"/>
    <d v="2010-09-19T00:00:00"/>
    <n v="9"/>
    <n v="970502"/>
    <n v="36284"/>
    <n v="1900"/>
    <x v="0"/>
    <n v="26"/>
    <s v="Lebrel"/>
    <s v="Suiza"/>
    <n v="54.6"/>
    <n v="18182"/>
    <n v="34.799999999999997"/>
    <n v="0.11"/>
    <n v="5.24"/>
    <x v="3"/>
  </r>
  <r>
    <s v="carlos salcedo"/>
    <d v="2010-07-18T00:00:00"/>
    <n v="7"/>
    <n v="970429"/>
    <n v="7273"/>
    <n v="376"/>
    <x v="1"/>
    <n v="2"/>
    <s v="Roman Piñero"/>
    <s v="Belgica"/>
    <n v="4.2"/>
    <n v="1399"/>
    <n v="89.53"/>
    <n v="0.27"/>
    <n v="5.17"/>
    <x v="3"/>
  </r>
  <r>
    <s v="carlos salcedo"/>
    <d v="2010-04-18T00:00:00"/>
    <n v="4"/>
    <n v="970192"/>
    <n v="9702"/>
    <n v="500"/>
    <x v="1"/>
    <n v="2"/>
    <s v="Algol S.A."/>
    <s v="Alemania"/>
    <n v="4.2"/>
    <n v="1399"/>
    <n v="119.05000000000001"/>
    <n v="0.36"/>
    <n v="5.16"/>
    <x v="3"/>
  </r>
  <r>
    <s v="mercedes perez"/>
    <d v="2010-10-31T00:00:00"/>
    <n v="10"/>
    <n v="970622"/>
    <n v="3885"/>
    <n v="200"/>
    <x v="1"/>
    <n v="1"/>
    <s v="Lebrel"/>
    <s v="Holanda"/>
    <n v="2.1"/>
    <n v="700"/>
    <n v="95.240000000000009"/>
    <n v="0.29000000000000004"/>
    <n v="5.1499999999999995"/>
    <x v="3"/>
  </r>
  <r>
    <s v="carlos salcedo"/>
    <d v="2010-04-25T00:00:00"/>
    <n v="4"/>
    <n v="970225"/>
    <n v="18551"/>
    <n v="953"/>
    <x v="0"/>
    <n v="7"/>
    <s v="Algol S.A."/>
    <s v="Alemania"/>
    <n v="14.700000000000001"/>
    <n v="4896"/>
    <n v="64.83"/>
    <n v="0.2"/>
    <n v="5.14"/>
    <x v="3"/>
  </r>
  <r>
    <s v="carlos salcedo"/>
    <d v="2010-03-10T00:00:00"/>
    <n v="3"/>
    <n v="970116"/>
    <n v="37040"/>
    <n v="1900"/>
    <x v="0"/>
    <n v="26"/>
    <s v="Lebrel"/>
    <s v="Suiza"/>
    <n v="54.6"/>
    <n v="18182"/>
    <n v="34.799999999999997"/>
    <n v="0.11"/>
    <n v="5.13"/>
    <x v="3"/>
  </r>
  <r>
    <s v="ines costa"/>
    <d v="2010-11-30T00:00:00"/>
    <n v="11"/>
    <n v="970690"/>
    <n v="4868"/>
    <n v="247"/>
    <x v="1"/>
    <n v="1"/>
    <s v="Algol S.A."/>
    <s v="Francia"/>
    <n v="2.1"/>
    <n v="700"/>
    <n v="117.62"/>
    <n v="0.36"/>
    <n v="5.08"/>
    <x v="3"/>
  </r>
  <r>
    <s v="jaime costa"/>
    <d v="2010-11-30T00:00:00"/>
    <n v="11"/>
    <n v="970628"/>
    <n v="5478"/>
    <n v="277"/>
    <x v="1"/>
    <n v="1"/>
    <s v="Algol S.A."/>
    <s v="Alemania"/>
    <n v="2.1"/>
    <n v="700"/>
    <n v="131.91"/>
    <n v="0.4"/>
    <n v="5.0599999999999996"/>
    <x v="3"/>
  </r>
  <r>
    <s v="primitivo albiol"/>
    <d v="2010-11-14T00:00:00"/>
    <n v="11"/>
    <n v="970652"/>
    <n v="8684"/>
    <n v="436"/>
    <x v="1"/>
    <n v="2"/>
    <s v="Algol S.A."/>
    <s v="Francia"/>
    <n v="4.2"/>
    <n v="1399"/>
    <n v="103.81"/>
    <n v="0.32"/>
    <n v="5.0299999999999994"/>
    <x v="3"/>
  </r>
  <r>
    <s v="jordi camps"/>
    <d v="2010-02-21T00:00:00"/>
    <n v="2"/>
    <n v="970078"/>
    <n v="8951"/>
    <n v="443"/>
    <x v="1"/>
    <n v="3"/>
    <s v="Algol S.A."/>
    <s v="Alemania"/>
    <n v="6.3000000000000007"/>
    <n v="2098"/>
    <n v="70.320000000000007"/>
    <n v="0.22"/>
    <n v="4.95"/>
    <x v="4"/>
  </r>
  <r>
    <s v="jaime costa"/>
    <d v="2010-09-30T00:00:00"/>
    <n v="9"/>
    <n v="970534"/>
    <n v="11077"/>
    <n v="543"/>
    <x v="1"/>
    <n v="3"/>
    <s v="Algol S.A."/>
    <s v="Alemania"/>
    <n v="6.3000000000000007"/>
    <n v="2098"/>
    <n v="86.2"/>
    <n v="0.26"/>
    <n v="4.91"/>
    <x v="4"/>
  </r>
  <r>
    <s v="lorena etxaniz"/>
    <d v="2010-12-31T00:00:00"/>
    <n v="12"/>
    <n v="71040"/>
    <n v="19866"/>
    <n v="973"/>
    <x v="1"/>
    <n v="7"/>
    <s v="Algol S.A."/>
    <s v="Alemania"/>
    <n v="14.700000000000001"/>
    <n v="4896"/>
    <n v="66.2"/>
    <n v="0.2"/>
    <n v="4.8999999999999995"/>
    <x v="4"/>
  </r>
  <r>
    <s v="mercedes perez"/>
    <d v="2010-01-24T00:00:00"/>
    <n v="1"/>
    <n v="970035"/>
    <n v="3875"/>
    <n v="189"/>
    <x v="1"/>
    <n v="1"/>
    <s v="Algol S.A."/>
    <s v="Alemania"/>
    <n v="2.1"/>
    <n v="700"/>
    <n v="90"/>
    <n v="0.27"/>
    <n v="4.88"/>
    <x v="4"/>
  </r>
  <r>
    <s v="juan albelda"/>
    <d v="2010-12-31T00:00:00"/>
    <n v="12"/>
    <n v="970741"/>
    <n v="8352"/>
    <n v="407"/>
    <x v="1"/>
    <n v="3"/>
    <s v="Algol S.A."/>
    <s v="Francia"/>
    <n v="6.3000000000000007"/>
    <n v="2098"/>
    <n v="64.61"/>
    <n v="0.2"/>
    <n v="4.88"/>
    <x v="4"/>
  </r>
  <r>
    <s v="jordi camps"/>
    <d v="2010-02-21T00:00:00"/>
    <n v="2"/>
    <n v="970076"/>
    <n v="5293"/>
    <n v="257"/>
    <x v="1"/>
    <n v="1"/>
    <s v="Algol S.A."/>
    <s v="Alemania"/>
    <n v="2.1"/>
    <n v="700"/>
    <n v="122.39"/>
    <n v="0.37"/>
    <n v="4.8599999999999994"/>
    <x v="4"/>
  </r>
  <r>
    <s v="jaime costa"/>
    <d v="2010-11-30T00:00:00"/>
    <n v="11"/>
    <n v="970676"/>
    <n v="12175"/>
    <n v="589"/>
    <x v="1"/>
    <n v="3"/>
    <s v="Algol S.A."/>
    <s v="Alemania"/>
    <n v="6.3000000000000007"/>
    <n v="2098"/>
    <n v="93.5"/>
    <n v="0.29000000000000004"/>
    <n v="4.84"/>
    <x v="4"/>
  </r>
  <r>
    <s v="carlos salcedo"/>
    <d v="2010-07-30T00:00:00"/>
    <n v="7"/>
    <n v="970476"/>
    <n v="7452"/>
    <n v="357"/>
    <x v="1"/>
    <n v="2"/>
    <s v="Algol S.A."/>
    <s v="Alemania"/>
    <n v="4.2"/>
    <n v="1399"/>
    <n v="85"/>
    <n v="0.26"/>
    <n v="4.8"/>
    <x v="4"/>
  </r>
  <r>
    <s v="juan albelda"/>
    <d v="2010-10-31T00:00:00"/>
    <n v="10"/>
    <n v="970593"/>
    <n v="17698"/>
    <n v="825"/>
    <x v="1"/>
    <n v="5"/>
    <s v="Lebrel"/>
    <s v="Holanda"/>
    <n v="10.5"/>
    <n v="3497"/>
    <n v="78.58"/>
    <n v="0.24000000000000002"/>
    <n v="4.67"/>
    <x v="4"/>
  </r>
  <r>
    <s v="mercedes perez"/>
    <d v="2010-06-27T00:00:00"/>
    <n v="6"/>
    <n v="970379"/>
    <n v="8368"/>
    <n v="389"/>
    <x v="1"/>
    <n v="3"/>
    <s v="Lebrel"/>
    <s v="Holanda"/>
    <n v="6.3000000000000007"/>
    <n v="2098"/>
    <n v="61.75"/>
    <n v="0.19"/>
    <n v="4.6499999999999995"/>
    <x v="4"/>
  </r>
  <r>
    <s v="jaime costa"/>
    <d v="2010-10-31T00:00:00"/>
    <n v="10"/>
    <n v="70599"/>
    <n v="41087"/>
    <n v="1900"/>
    <x v="0"/>
    <n v="26"/>
    <s v="Lebrel"/>
    <s v="Suiza"/>
    <n v="54.6"/>
    <n v="18182"/>
    <n v="34.799999999999997"/>
    <n v="0.11"/>
    <n v="4.63"/>
    <x v="4"/>
  </r>
  <r>
    <s v="mercedes perez"/>
    <d v="2010-01-20T00:00:00"/>
    <n v="1"/>
    <n v="970022"/>
    <n v="37051"/>
    <n v="1700"/>
    <x v="1"/>
    <n v="12"/>
    <s v="Lebrel"/>
    <s v="Holanda"/>
    <n v="25.200000000000003"/>
    <n v="8392"/>
    <n v="67.47"/>
    <n v="0.21000000000000002"/>
    <n v="4.59"/>
    <x v="4"/>
  </r>
  <r>
    <s v="jaime costa"/>
    <d v="2010-10-31T00:00:00"/>
    <n v="10"/>
    <n v="970606"/>
    <n v="39236"/>
    <n v="1800"/>
    <x v="0"/>
    <n v="14"/>
    <s v="Algol S.A."/>
    <s v="Alemania"/>
    <n v="29.400000000000002"/>
    <n v="9791"/>
    <n v="61.23"/>
    <n v="0.19"/>
    <n v="4.59"/>
    <x v="4"/>
  </r>
  <r>
    <s v="carlos salcedo"/>
    <d v="2010-03-26T00:00:00"/>
    <n v="3"/>
    <n v="970148"/>
    <n v="7670"/>
    <n v="348"/>
    <x v="1"/>
    <n v="2"/>
    <s v="Algol S.A."/>
    <s v="Alemania"/>
    <n v="4.2"/>
    <n v="1399"/>
    <n v="82.86"/>
    <n v="0.25"/>
    <n v="4.54"/>
    <x v="4"/>
  </r>
  <r>
    <s v="carlos salcedo"/>
    <d v="2010-04-22T00:00:00"/>
    <n v="4"/>
    <n v="970213"/>
    <n v="41880"/>
    <n v="1900"/>
    <x v="0"/>
    <n v="26"/>
    <s v="Lebrel"/>
    <s v="Suiza"/>
    <n v="54.6"/>
    <n v="18182"/>
    <n v="34.799999999999997"/>
    <n v="0.11"/>
    <n v="4.54"/>
    <x v="4"/>
  </r>
  <r>
    <s v="jaime costa"/>
    <d v="2010-11-30T00:00:00"/>
    <n v="11"/>
    <n v="970677"/>
    <n v="12993"/>
    <n v="584"/>
    <x v="1"/>
    <n v="3"/>
    <s v="Algol S.A."/>
    <s v="Alemania"/>
    <n v="6.3000000000000007"/>
    <n v="2098"/>
    <n v="92.7"/>
    <n v="0.28000000000000003"/>
    <n v="4.5"/>
    <x v="4"/>
  </r>
  <r>
    <s v="mercedes perez"/>
    <d v="2010-09-19T00:00:00"/>
    <n v="9"/>
    <n v="970506"/>
    <n v="6269"/>
    <n v="282"/>
    <x v="1"/>
    <n v="3"/>
    <s v="Lebrel"/>
    <s v="Holanda"/>
    <n v="6.3000000000000007"/>
    <n v="2098"/>
    <n v="44.769999999999996"/>
    <n v="0.14000000000000001"/>
    <n v="4.5"/>
    <x v="4"/>
  </r>
  <r>
    <s v="jaime costa"/>
    <d v="2010-10-31T00:00:00"/>
    <n v="10"/>
    <n v="70733"/>
    <n v="21229"/>
    <n v="952"/>
    <x v="1"/>
    <n v="7"/>
    <s v="Algol S.A."/>
    <s v="Alemania"/>
    <n v="14.700000000000001"/>
    <n v="4896"/>
    <n v="64.77000000000001"/>
    <n v="0.2"/>
    <n v="4.49"/>
    <x v="4"/>
  </r>
  <r>
    <s v="mercedes perez"/>
    <d v="2010-01-22T00:00:00"/>
    <n v="1"/>
    <n v="970028"/>
    <n v="12668"/>
    <n v="560"/>
    <x v="1"/>
    <n v="4"/>
    <s v="Lebrel"/>
    <s v="Holanda"/>
    <n v="8.4"/>
    <n v="2798"/>
    <n v="66.67"/>
    <n v="0.21000000000000002"/>
    <n v="4.43"/>
    <x v="4"/>
  </r>
  <r>
    <s v="carlos salcedo"/>
    <d v="2010-07-24T00:00:00"/>
    <n v="7"/>
    <n v="970461"/>
    <n v="5080"/>
    <n v="223"/>
    <x v="1"/>
    <n v="1"/>
    <s v="Algol S.A."/>
    <s v="Alemania"/>
    <n v="2.1"/>
    <n v="700"/>
    <n v="106.2"/>
    <n v="0.32"/>
    <n v="4.3899999999999997"/>
    <x v="4"/>
  </r>
  <r>
    <s v="pepe serrano"/>
    <d v="2010-09-30T00:00:00"/>
    <n v="9"/>
    <n v="970539"/>
    <n v="8008"/>
    <n v="351"/>
    <x v="1"/>
    <n v="2"/>
    <s v="Algol S.A."/>
    <s v="Francia"/>
    <n v="4.2"/>
    <n v="1399"/>
    <n v="83.58"/>
    <n v="0.26"/>
    <n v="4.3899999999999997"/>
    <x v="4"/>
  </r>
  <r>
    <s v="primitivo albiol"/>
    <d v="2010-10-31T00:00:00"/>
    <n v="10"/>
    <n v="970596"/>
    <n v="3543"/>
    <n v="155"/>
    <x v="1"/>
    <n v="1"/>
    <s v="Algol S.A."/>
    <s v="Francia"/>
    <n v="2.1"/>
    <n v="700"/>
    <n v="73.81"/>
    <n v="0.23"/>
    <n v="4.38"/>
    <x v="4"/>
  </r>
  <r>
    <s v="lorena etxaniz"/>
    <d v="2010-12-31T00:00:00"/>
    <n v="12"/>
    <n v="970736"/>
    <n v="12175"/>
    <n v="529"/>
    <x v="1"/>
    <n v="3"/>
    <s v="Algol S.A."/>
    <s v="Alemania"/>
    <n v="6.3000000000000007"/>
    <n v="2098"/>
    <n v="83.97"/>
    <n v="0.26"/>
    <n v="4.3499999999999996"/>
    <x v="4"/>
  </r>
  <r>
    <s v="carlos salcedo"/>
    <d v="2010-04-22T00:00:00"/>
    <n v="4"/>
    <n v="970207"/>
    <n v="23981"/>
    <n v="1041"/>
    <x v="0"/>
    <n v="7"/>
    <s v="Algol S.A."/>
    <s v="Alemania"/>
    <n v="14.700000000000001"/>
    <n v="4896"/>
    <n v="70.820000000000007"/>
    <n v="0.22"/>
    <n v="4.3499999999999996"/>
    <x v="4"/>
  </r>
  <r>
    <s v="pepe serrano"/>
    <d v="2010-05-21T00:00:00"/>
    <n v="5"/>
    <n v="970287"/>
    <n v="6422"/>
    <n v="275"/>
    <x v="1"/>
    <n v="2"/>
    <s v="Algol S.A."/>
    <s v="Alemania"/>
    <n v="4.2"/>
    <n v="1399"/>
    <n v="65.48"/>
    <n v="0.2"/>
    <n v="4.29"/>
    <x v="4"/>
  </r>
  <r>
    <s v="mercedes perez"/>
    <d v="2010-11-30T00:00:00"/>
    <n v="11"/>
    <n v="970672"/>
    <n v="7922"/>
    <n v="338"/>
    <x v="1"/>
    <n v="3"/>
    <s v="Lebrel"/>
    <s v="Holanda"/>
    <n v="6.3000000000000007"/>
    <n v="2098"/>
    <n v="53.66"/>
    <n v="0.17"/>
    <n v="4.2699999999999996"/>
    <x v="4"/>
  </r>
  <r>
    <s v="juan albelda"/>
    <d v="2010-10-31T00:00:00"/>
    <n v="10"/>
    <n v="970620"/>
    <n v="4648"/>
    <n v="197"/>
    <x v="1"/>
    <n v="1"/>
    <s v="Algol S.A."/>
    <s v="Francia"/>
    <n v="2.1"/>
    <n v="700"/>
    <n v="93.81"/>
    <n v="0.29000000000000004"/>
    <n v="4.24"/>
    <x v="4"/>
  </r>
  <r>
    <s v="miguel aroza"/>
    <d v="2010-04-24T00:00:00"/>
    <n v="4"/>
    <n v="970222"/>
    <n v="20169"/>
    <n v="851"/>
    <x v="0"/>
    <n v="6"/>
    <s v="cargo europa S.L."/>
    <s v="Holanda"/>
    <n v="12.600000000000001"/>
    <n v="4196"/>
    <n v="67.540000000000006"/>
    <n v="0.21000000000000002"/>
    <n v="4.22"/>
    <x v="4"/>
  </r>
  <r>
    <s v="jaime costa"/>
    <d v="2010-09-26T00:00:00"/>
    <n v="9"/>
    <n v="970518"/>
    <n v="14424"/>
    <n v="607"/>
    <x v="1"/>
    <n v="3"/>
    <s v="Algol S.A."/>
    <s v="Alemania"/>
    <n v="6.3000000000000007"/>
    <n v="2098"/>
    <n v="96.350000000000009"/>
    <n v="0.29000000000000004"/>
    <n v="4.21"/>
    <x v="4"/>
  </r>
  <r>
    <s v="mercedes perez"/>
    <d v="2010-01-21T00:00:00"/>
    <n v="1"/>
    <n v="970023"/>
    <n v="13692"/>
    <n v="576"/>
    <x v="1"/>
    <n v="3"/>
    <s v="Lebrel"/>
    <s v="Holanda"/>
    <n v="6.3000000000000007"/>
    <n v="2098"/>
    <n v="91.43"/>
    <n v="0.28000000000000003"/>
    <n v="4.21"/>
    <x v="4"/>
  </r>
  <r>
    <s v="carlos salcedo"/>
    <d v="2010-04-30T00:00:00"/>
    <n v="4"/>
    <n v="970235"/>
    <n v="14731"/>
    <n v="612"/>
    <x v="0"/>
    <n v="4"/>
    <s v="Algol S.A."/>
    <s v="Alemania"/>
    <n v="8.4"/>
    <n v="2798"/>
    <n v="72.86"/>
    <n v="0.22"/>
    <n v="4.16"/>
    <x v="4"/>
  </r>
  <r>
    <s v="miguel aroza"/>
    <d v="2010-10-31T00:00:00"/>
    <n v="10"/>
    <n v="970578"/>
    <n v="24064"/>
    <n v="990"/>
    <x v="0"/>
    <n v="56"/>
    <s v="Lebrel"/>
    <s v="Francia"/>
    <n v="117.60000000000001"/>
    <n v="39161"/>
    <n v="8.42"/>
    <n v="0.03"/>
    <n v="4.12"/>
    <x v="4"/>
  </r>
  <r>
    <s v="carlos salcedo"/>
    <d v="2010-07-08T00:00:00"/>
    <n v="7"/>
    <n v="970404"/>
    <n v="4439"/>
    <n v="182"/>
    <x v="1"/>
    <n v="1"/>
    <s v="Algol S.A."/>
    <s v="Alemania"/>
    <n v="2.1"/>
    <n v="700"/>
    <n v="86.67"/>
    <n v="0.26"/>
    <n v="4.1099999999999994"/>
    <x v="4"/>
  </r>
  <r>
    <s v="juana caceres"/>
    <d v="2010-10-31T00:00:00"/>
    <n v="10"/>
    <n v="970549"/>
    <n v="15859"/>
    <n v="651"/>
    <x v="1"/>
    <n v="4"/>
    <s v="Lebrel"/>
    <s v="Francia"/>
    <n v="8.4"/>
    <n v="2798"/>
    <n v="77.5"/>
    <n v="0.24000000000000002"/>
    <n v="4.1099999999999994"/>
    <x v="4"/>
  </r>
  <r>
    <s v="miguel aroza"/>
    <d v="2010-07-09T00:00:00"/>
    <n v="7"/>
    <n v="970406"/>
    <n v="24494"/>
    <n v="990"/>
    <x v="0"/>
    <n v="57"/>
    <s v="Lebrel"/>
    <s v="Francia"/>
    <n v="119.7"/>
    <n v="39861"/>
    <n v="8.2799999999999994"/>
    <n v="0.03"/>
    <n v="4.05"/>
    <x v="4"/>
  </r>
  <r>
    <s v="miguel aroza"/>
    <d v="2010-02-26T00:00:00"/>
    <n v="2"/>
    <n v="970087"/>
    <n v="24596"/>
    <n v="990"/>
    <x v="0"/>
    <n v="69"/>
    <s v="Lebrel"/>
    <s v="Francia"/>
    <n v="144.9"/>
    <n v="48252"/>
    <n v="6.84"/>
    <n v="0.03"/>
    <n v="4.0299999999999994"/>
    <x v="4"/>
  </r>
  <r>
    <s v="ana gonzalez"/>
    <d v="2010-05-27T00:00:00"/>
    <n v="5"/>
    <n v="970298"/>
    <n v="15893"/>
    <n v="630"/>
    <x v="1"/>
    <n v="5"/>
    <s v="Algol S.A."/>
    <s v="Francia"/>
    <n v="10.5"/>
    <n v="3497"/>
    <n v="60"/>
    <n v="0.19"/>
    <n v="3.9699999999999998"/>
    <x v="4"/>
  </r>
  <r>
    <s v="carlos salcedo"/>
    <d v="2010-05-27T00:00:00"/>
    <n v="5"/>
    <n v="970297"/>
    <n v="5207"/>
    <n v="204"/>
    <x v="1"/>
    <n v="1"/>
    <s v="Algol S.A."/>
    <s v="Alemania"/>
    <n v="2.1"/>
    <n v="700"/>
    <n v="97.15"/>
    <n v="0.3"/>
    <n v="3.92"/>
    <x v="4"/>
  </r>
  <r>
    <s v="mercedes perez"/>
    <d v="2010-01-15T00:00:00"/>
    <n v="1"/>
    <n v="970009"/>
    <n v="46118"/>
    <n v="1800"/>
    <x v="0"/>
    <n v="20"/>
    <s v="Tni S.A."/>
    <s v="Alemania"/>
    <n v="42"/>
    <n v="13986"/>
    <n v="42.86"/>
    <n v="0.13"/>
    <n v="3.9099999999999997"/>
    <x v="4"/>
  </r>
  <r>
    <s v="miguel aroza"/>
    <d v="2010-01-29T00:00:00"/>
    <n v="1"/>
    <n v="970040"/>
    <n v="25442"/>
    <n v="990"/>
    <x v="0"/>
    <n v="61"/>
    <s v="Lebrel"/>
    <s v="Francia"/>
    <n v="128.1"/>
    <n v="42658"/>
    <n v="7.7299999999999995"/>
    <n v="0.03"/>
    <n v="3.9"/>
    <x v="4"/>
  </r>
  <r>
    <s v="iratxe anson"/>
    <d v="2010-12-31T00:00:00"/>
    <n v="12"/>
    <n v="970729"/>
    <n v="32459"/>
    <n v="1250"/>
    <x v="1"/>
    <n v="12"/>
    <s v="Lebrel"/>
    <s v="Francia"/>
    <n v="25.200000000000003"/>
    <n v="8392"/>
    <n v="49.61"/>
    <n v="0.15000000000000002"/>
    <n v="3.86"/>
    <x v="4"/>
  </r>
  <r>
    <s v="carlos salcedo"/>
    <d v="2010-03-30T00:00:00"/>
    <n v="3"/>
    <n v="970114"/>
    <n v="40883"/>
    <n v="1550"/>
    <x v="0"/>
    <n v="18"/>
    <s v="Roman Piñero"/>
    <s v="Belgica"/>
    <n v="37.800000000000004"/>
    <n v="12588"/>
    <n v="41.01"/>
    <n v="0.13"/>
    <n v="3.8"/>
    <x v="4"/>
  </r>
  <r>
    <s v="jaime costa"/>
    <d v="2010-09-10T00:00:00"/>
    <n v="9"/>
    <n v="970482"/>
    <n v="47514"/>
    <n v="1800"/>
    <x v="0"/>
    <n v="18"/>
    <s v="Algol S.A."/>
    <s v="Alemania"/>
    <n v="37.800000000000004"/>
    <n v="12588"/>
    <n v="47.62"/>
    <n v="0.15000000000000002"/>
    <n v="3.7899999999999996"/>
    <x v="4"/>
  </r>
  <r>
    <s v="juan albelda"/>
    <d v="2010-05-09T00:00:00"/>
    <n v="5"/>
    <n v="970248"/>
    <n v="6818"/>
    <n v="257"/>
    <x v="1"/>
    <n v="2"/>
    <s v="Algol S.A."/>
    <s v="Francia"/>
    <n v="4.2"/>
    <n v="1399"/>
    <n v="61.199999999999996"/>
    <n v="0.19"/>
    <n v="3.7699999999999996"/>
    <x v="4"/>
  </r>
  <r>
    <s v="carlos salcedo"/>
    <d v="2010-07-24T00:00:00"/>
    <n v="7"/>
    <n v="970459"/>
    <n v="12758"/>
    <n v="480"/>
    <x v="1"/>
    <n v="4"/>
    <s v="Algol S.A."/>
    <s v="Francia"/>
    <n v="8.4"/>
    <n v="2798"/>
    <n v="57.15"/>
    <n v="0.18000000000000002"/>
    <n v="3.7699999999999996"/>
    <x v="4"/>
  </r>
  <r>
    <s v="mercedes perez"/>
    <d v="2010-09-16T00:00:00"/>
    <n v="9"/>
    <n v="970499"/>
    <n v="5346"/>
    <n v="200"/>
    <x v="1"/>
    <n v="1"/>
    <s v="Lebrel"/>
    <s v="Holanda"/>
    <n v="2.1"/>
    <n v="700"/>
    <n v="95.240000000000009"/>
    <n v="0.29000000000000004"/>
    <n v="3.75"/>
    <x v="4"/>
  </r>
  <r>
    <s v="jaime costa"/>
    <d v="2010-10-31T00:00:00"/>
    <n v="10"/>
    <n v="970588"/>
    <n v="6978"/>
    <n v="261"/>
    <x v="1"/>
    <n v="2"/>
    <s v="Algol S.A."/>
    <s v="Alemania"/>
    <n v="4.2"/>
    <n v="1399"/>
    <n v="62.15"/>
    <n v="0.19"/>
    <n v="3.75"/>
    <x v="4"/>
  </r>
  <r>
    <s v="ines costa"/>
    <d v="2010-05-23T00:00:00"/>
    <n v="5"/>
    <n v="970295"/>
    <n v="12544"/>
    <n v="468"/>
    <x v="1"/>
    <n v="2"/>
    <s v="Algol S.A."/>
    <s v="Francia"/>
    <n v="4.2"/>
    <n v="1399"/>
    <n v="111.43"/>
    <n v="0.34"/>
    <n v="3.7399999999999998"/>
    <x v="4"/>
  </r>
  <r>
    <s v="mercedes perez"/>
    <d v="2010-10-31T00:00:00"/>
    <n v="10"/>
    <n v="970563"/>
    <n v="18152"/>
    <n v="676"/>
    <x v="1"/>
    <n v="7"/>
    <s v="Lebrel"/>
    <s v="Holanda"/>
    <n v="14.700000000000001"/>
    <n v="4896"/>
    <n v="45.989999999999995"/>
    <n v="0.14000000000000001"/>
    <n v="3.73"/>
    <x v="4"/>
  </r>
  <r>
    <s v="jaime costa"/>
    <d v="2010-11-30T00:00:00"/>
    <n v="11"/>
    <n v="970688"/>
    <n v="12175"/>
    <n v="452"/>
    <x v="1"/>
    <n v="3"/>
    <s v="Algol S.A."/>
    <s v="Alemania"/>
    <n v="6.3000000000000007"/>
    <n v="2098"/>
    <n v="71.75"/>
    <n v="0.22"/>
    <n v="3.7199999999999998"/>
    <x v="4"/>
  </r>
  <r>
    <s v="mercedes perez"/>
    <d v="2010-09-05T00:00:00"/>
    <n v="9"/>
    <n v="970480"/>
    <n v="7613"/>
    <n v="282"/>
    <x v="1"/>
    <n v="3"/>
    <s v="Lebrel"/>
    <s v="Holanda"/>
    <n v="6.3000000000000007"/>
    <n v="2098"/>
    <n v="44.769999999999996"/>
    <n v="0.14000000000000001"/>
    <n v="3.71"/>
    <x v="4"/>
  </r>
  <r>
    <s v="ikerne elorduy"/>
    <d v="2010-05-16T00:00:00"/>
    <n v="5"/>
    <n v="970263"/>
    <n v="8979"/>
    <n v="332"/>
    <x v="1"/>
    <n v="2"/>
    <s v="Algol S.A."/>
    <s v="Francia"/>
    <n v="4.2"/>
    <n v="1399"/>
    <n v="79.050000000000011"/>
    <n v="0.24000000000000002"/>
    <n v="3.6999999999999997"/>
    <x v="4"/>
  </r>
  <r>
    <s v="jaime costa"/>
    <d v="2010-10-31T00:00:00"/>
    <n v="10"/>
    <n v="970604"/>
    <n v="12175"/>
    <n v="447"/>
    <x v="1"/>
    <n v="3"/>
    <s v="Algol S.A."/>
    <s v="Alemania"/>
    <n v="6.3000000000000007"/>
    <n v="2098"/>
    <n v="70.960000000000008"/>
    <n v="0.22"/>
    <n v="3.6799999999999997"/>
    <x v="4"/>
  </r>
  <r>
    <s v="carlos salcedo"/>
    <d v="2010-06-24T00:00:00"/>
    <n v="6"/>
    <n v="970367"/>
    <n v="69849"/>
    <n v="2550"/>
    <x v="1"/>
    <n v="22"/>
    <s v="Roman Piñero"/>
    <s v="Italia"/>
    <n v="46.2"/>
    <n v="15385"/>
    <n v="55.199999999999996"/>
    <n v="0.17"/>
    <n v="3.6599999999999997"/>
    <x v="4"/>
  </r>
  <r>
    <s v="carlos salcedo"/>
    <d v="2010-03-30T00:00:00"/>
    <n v="3"/>
    <n v="302292"/>
    <n v="41513"/>
    <n v="1497"/>
    <x v="0"/>
    <n v="14"/>
    <s v="Roman Piñero"/>
    <s v="Italia"/>
    <n v="29.400000000000002"/>
    <n v="9791"/>
    <n v="50.919999999999995"/>
    <n v="0.16"/>
    <n v="3.61"/>
    <x v="4"/>
  </r>
  <r>
    <s v="mercedes perez"/>
    <d v="2010-10-31T00:00:00"/>
    <n v="10"/>
    <n v="970602"/>
    <n v="5570"/>
    <n v="200"/>
    <x v="1"/>
    <n v="1"/>
    <s v="Lebrel"/>
    <s v="Holanda"/>
    <n v="2.1"/>
    <n v="700"/>
    <n v="95.240000000000009"/>
    <n v="0.29000000000000004"/>
    <n v="3.5999999999999996"/>
    <x v="4"/>
  </r>
  <r>
    <s v="ikerne elorduy"/>
    <d v="2010-03-26T00:00:00"/>
    <n v="3"/>
    <n v="970151"/>
    <n v="9122"/>
    <n v="325"/>
    <x v="1"/>
    <n v="2"/>
    <s v="Algol S.A."/>
    <s v="Francia"/>
    <n v="4.2"/>
    <n v="1399"/>
    <n v="77.39"/>
    <n v="0.24000000000000002"/>
    <n v="3.57"/>
    <x v="4"/>
  </r>
  <r>
    <s v="ana gonzalez"/>
    <d v="2010-06-11T00:00:00"/>
    <n v="6"/>
    <n v="970340"/>
    <n v="50548"/>
    <n v="1800"/>
    <x v="0"/>
    <n v="18"/>
    <s v="Algol S.A."/>
    <s v="Alemania"/>
    <n v="37.800000000000004"/>
    <n v="12588"/>
    <n v="47.62"/>
    <n v="0.15000000000000002"/>
    <n v="3.57"/>
    <x v="4"/>
  </r>
  <r>
    <s v="carlos salcedo"/>
    <d v="2010-04-18T00:00:00"/>
    <n v="4"/>
    <n v="970186"/>
    <n v="16561"/>
    <n v="579"/>
    <x v="1"/>
    <n v="4"/>
    <s v="Algol S.A."/>
    <s v="Alemania"/>
    <n v="8.4"/>
    <n v="2798"/>
    <n v="68.930000000000007"/>
    <n v="0.21000000000000002"/>
    <n v="3.5"/>
    <x v="4"/>
  </r>
  <r>
    <s v="jaime costa"/>
    <d v="2010-09-16T00:00:00"/>
    <n v="9"/>
    <n v="70630"/>
    <n v="52202"/>
    <n v="1800"/>
    <x v="0"/>
    <n v="18"/>
    <s v="Algol S.A."/>
    <s v="Alemania"/>
    <n v="37.800000000000004"/>
    <n v="12588"/>
    <n v="47.62"/>
    <n v="0.15000000000000002"/>
    <n v="3.4499999999999997"/>
    <x v="4"/>
  </r>
  <r>
    <s v="juan albelda"/>
    <d v="2010-07-30T00:00:00"/>
    <n v="7"/>
    <n v="970470"/>
    <n v="74702"/>
    <n v="2550"/>
    <x v="0"/>
    <n v="24"/>
    <s v="Roman Piñero"/>
    <s v="Italia"/>
    <n v="50.400000000000006"/>
    <n v="16784"/>
    <n v="50.6"/>
    <n v="0.16"/>
    <n v="3.42"/>
    <x v="4"/>
  </r>
  <r>
    <s v="mercedes perez"/>
    <d v="2010-11-30T00:00:00"/>
    <n v="11"/>
    <n v="970692"/>
    <n v="20368"/>
    <n v="690"/>
    <x v="1"/>
    <n v="7"/>
    <s v="Lebrel"/>
    <s v="Holanda"/>
    <n v="14.700000000000001"/>
    <n v="4896"/>
    <n v="46.94"/>
    <n v="0.15000000000000002"/>
    <n v="3.3899999999999997"/>
    <x v="4"/>
  </r>
  <r>
    <s v="carlos salcedo"/>
    <d v="2010-10-31T00:00:00"/>
    <n v="10"/>
    <n v="970554"/>
    <n v="89223"/>
    <n v="2958"/>
    <x v="0"/>
    <n v="31"/>
    <s v="Roman Piñero"/>
    <s v="Italia"/>
    <n v="65.100000000000009"/>
    <n v="21679"/>
    <n v="45.44"/>
    <n v="0.14000000000000001"/>
    <n v="3.32"/>
    <x v="4"/>
  </r>
  <r>
    <s v="mercedes perez"/>
    <d v="2010-04-30T00:00:00"/>
    <n v="4"/>
    <n v="970242"/>
    <n v="7545"/>
    <n v="250"/>
    <x v="1"/>
    <n v="3"/>
    <s v="cargo europa S.L."/>
    <s v="Holanda"/>
    <n v="6.3000000000000007"/>
    <n v="2098"/>
    <n v="39.69"/>
    <n v="0.12"/>
    <n v="3.32"/>
    <x v="4"/>
  </r>
  <r>
    <s v="ana gonzalez"/>
    <d v="2010-12-31T00:00:00"/>
    <n v="12"/>
    <n v="970695"/>
    <n v="9935"/>
    <n v="324"/>
    <x v="1"/>
    <n v="2"/>
    <s v="Algol S.A."/>
    <s v="Francia"/>
    <n v="4.2"/>
    <n v="1399"/>
    <n v="77.150000000000006"/>
    <n v="0.24000000000000002"/>
    <n v="3.2699999999999996"/>
    <x v="4"/>
  </r>
  <r>
    <s v="ana gonzalez"/>
    <d v="2010-05-16T00:00:00"/>
    <n v="5"/>
    <n v="970260"/>
    <n v="65151"/>
    <n v="2100"/>
    <x v="0"/>
    <n v="17"/>
    <s v="cargo europa S.L."/>
    <s v="Holanda"/>
    <n v="35.700000000000003"/>
    <n v="11889"/>
    <n v="58.83"/>
    <n v="0.18000000000000002"/>
    <n v="3.23"/>
    <x v="4"/>
  </r>
  <r>
    <s v="pepe serrano"/>
    <d v="2010-05-28T00:00:00"/>
    <n v="5"/>
    <n v="970302"/>
    <n v="28491"/>
    <n v="918"/>
    <x v="0"/>
    <n v="17"/>
    <s v="Algol S.A."/>
    <s v="Alemania"/>
    <n v="35.700000000000003"/>
    <n v="11889"/>
    <n v="25.720000000000002"/>
    <n v="0.08"/>
    <n v="3.23"/>
    <x v="4"/>
  </r>
  <r>
    <s v="miguel aroza"/>
    <d v="2010-12-31T00:00:00"/>
    <n v="12"/>
    <n v="970719"/>
    <n v="5055"/>
    <n v="162"/>
    <x v="1"/>
    <n v="1"/>
    <s v="Algol S.A."/>
    <s v="Francia"/>
    <n v="2.1"/>
    <n v="700"/>
    <n v="77.150000000000006"/>
    <n v="0.24000000000000002"/>
    <n v="3.21"/>
    <x v="4"/>
  </r>
  <r>
    <s v="pepe serrano"/>
    <d v="2010-12-31T00:00:00"/>
    <n v="12"/>
    <n v="970742"/>
    <n v="17205"/>
    <n v="549"/>
    <x v="1"/>
    <n v="4"/>
    <s v="Algol S.A."/>
    <s v="Alemania"/>
    <n v="8.4"/>
    <n v="2798"/>
    <n v="65.36"/>
    <n v="0.2"/>
    <n v="3.1999999999999997"/>
    <x v="4"/>
  </r>
  <r>
    <s v="pepe serrano"/>
    <d v="2010-05-23T00:00:00"/>
    <n v="5"/>
    <n v="970292"/>
    <n v="16542"/>
    <n v="528"/>
    <x v="0"/>
    <n v="10"/>
    <s v="Algol S.A."/>
    <s v="Alemania"/>
    <n v="21"/>
    <n v="6993"/>
    <n v="25.150000000000002"/>
    <n v="0.08"/>
    <n v="3.1999999999999997"/>
    <x v="4"/>
  </r>
  <r>
    <s v="jaime costa"/>
    <d v="2010-09-19T00:00:00"/>
    <n v="9"/>
    <n v="970510"/>
    <n v="14869"/>
    <n v="473"/>
    <x v="1"/>
    <n v="3"/>
    <s v="Algol S.A."/>
    <s v="Alemania"/>
    <n v="6.3000000000000007"/>
    <n v="2098"/>
    <n v="75.08"/>
    <n v="0.23"/>
    <n v="3.19"/>
    <x v="4"/>
  </r>
  <r>
    <s v="miguel aroza"/>
    <d v="2010-11-30T00:00:00"/>
    <n v="11"/>
    <n v="970660"/>
    <n v="31056"/>
    <n v="990"/>
    <x v="0"/>
    <n v="76"/>
    <s v="Lebrel"/>
    <s v="Francia"/>
    <n v="159.6"/>
    <n v="53147"/>
    <n v="6.21"/>
    <n v="0.02"/>
    <n v="3.19"/>
    <x v="4"/>
  </r>
  <r>
    <s v="mercedes perez"/>
    <d v="2010-12-31T00:00:00"/>
    <n v="12"/>
    <n v="970722"/>
    <n v="11280"/>
    <n v="355"/>
    <x v="1"/>
    <n v="3"/>
    <s v="Lebrel"/>
    <s v="Holanda"/>
    <n v="6.3000000000000007"/>
    <n v="2098"/>
    <n v="56.35"/>
    <n v="0.17"/>
    <n v="3.15"/>
    <x v="4"/>
  </r>
  <r>
    <s v="carlos salcedo"/>
    <d v="2010-03-20T00:00:00"/>
    <n v="3"/>
    <n v="970140"/>
    <n v="4781"/>
    <n v="150"/>
    <x v="1"/>
    <n v="2"/>
    <s v="Algol S.A."/>
    <s v="Alemania"/>
    <n v="4.2"/>
    <n v="1399"/>
    <n v="35.72"/>
    <n v="0.11"/>
    <n v="3.1399999999999997"/>
    <x v="4"/>
  </r>
  <r>
    <s v="ana gonzalez"/>
    <d v="2010-05-23T00:00:00"/>
    <n v="5"/>
    <n v="970296"/>
    <n v="17551"/>
    <n v="548"/>
    <x v="1"/>
    <n v="4"/>
    <s v="cargo europa S.L."/>
    <s v="Holanda"/>
    <n v="8.4"/>
    <n v="2798"/>
    <n v="65.240000000000009"/>
    <n v="0.2"/>
    <n v="3.13"/>
    <x v="4"/>
  </r>
  <r>
    <s v="mercedes perez"/>
    <d v="2010-11-30T00:00:00"/>
    <n v="11"/>
    <n v="970663"/>
    <n v="62426"/>
    <n v="1950"/>
    <x v="0"/>
    <n v="18"/>
    <s v="Lebrel"/>
    <s v="Holanda"/>
    <n v="37.800000000000004"/>
    <n v="12588"/>
    <n v="51.589999999999996"/>
    <n v="0.16"/>
    <n v="3.13"/>
    <x v="4"/>
  </r>
  <r>
    <s v="ikerne elorduy"/>
    <d v="2010-01-17T00:00:00"/>
    <n v="1"/>
    <n v="970021"/>
    <n v="7700"/>
    <n v="239"/>
    <x v="1"/>
    <n v="1"/>
    <s v="Lebrel"/>
    <s v="Francia"/>
    <n v="2.1"/>
    <n v="700"/>
    <n v="113.81"/>
    <n v="0.35000000000000003"/>
    <n v="3.11"/>
    <x v="4"/>
  </r>
  <r>
    <s v="carlos salcedo"/>
    <d v="2010-05-28T00:00:00"/>
    <n v="5"/>
    <n v="970305"/>
    <n v="18646"/>
    <n v="579"/>
    <x v="0"/>
    <n v="5"/>
    <s v="Algol S.A."/>
    <s v="Alemania"/>
    <n v="10.5"/>
    <n v="3497"/>
    <n v="55.15"/>
    <n v="0.17"/>
    <n v="3.11"/>
    <x v="4"/>
  </r>
  <r>
    <s v="mercedes perez"/>
    <d v="2010-01-10T00:00:00"/>
    <n v="1"/>
    <n v="970004"/>
    <n v="29056"/>
    <n v="893"/>
    <x v="1"/>
    <n v="9"/>
    <s v="Lebrel"/>
    <s v="Holanda"/>
    <n v="18.900000000000002"/>
    <n v="6294"/>
    <n v="47.25"/>
    <n v="0.15000000000000002"/>
    <n v="3.0799999999999996"/>
    <x v="4"/>
  </r>
  <r>
    <s v="carlos salcedo"/>
    <d v="2010-04-11T00:00:00"/>
    <n v="4"/>
    <n v="3967"/>
    <n v="17941"/>
    <n v="539"/>
    <x v="1"/>
    <n v="4"/>
    <s v="Algol S.A."/>
    <s v="Alemania"/>
    <n v="8.4"/>
    <n v="2798"/>
    <n v="64.17"/>
    <n v="0.2"/>
    <n v="3.01"/>
    <x v="4"/>
  </r>
  <r>
    <s v="mercedes perez"/>
    <d v="2010-06-20T00:00:00"/>
    <n v="6"/>
    <n v="970360"/>
    <n v="8730"/>
    <n v="260"/>
    <x v="1"/>
    <n v="2"/>
    <s v="Lebrel"/>
    <s v="Holanda"/>
    <n v="4.2"/>
    <n v="1399"/>
    <n v="61.91"/>
    <n v="0.19"/>
    <n v="2.98"/>
    <x v="4"/>
  </r>
  <r>
    <s v="pepe serrano"/>
    <d v="2010-05-23T00:00:00"/>
    <n v="5"/>
    <n v="970294"/>
    <n v="7257"/>
    <n v="215"/>
    <x v="1"/>
    <n v="1"/>
    <s v="Algol S.A."/>
    <s v="Alemania"/>
    <n v="2.1"/>
    <n v="700"/>
    <n v="102.39"/>
    <n v="0.31"/>
    <n v="2.9699999999999998"/>
    <x v="4"/>
  </r>
  <r>
    <s v="mercedes perez"/>
    <d v="2010-11-30T00:00:00"/>
    <n v="11"/>
    <n v="970644"/>
    <n v="6839"/>
    <n v="200"/>
    <x v="1"/>
    <n v="1"/>
    <s v="Lebrel"/>
    <s v="Holanda"/>
    <n v="2.1"/>
    <n v="700"/>
    <n v="95.240000000000009"/>
    <n v="0.29000000000000004"/>
    <n v="2.9299999999999997"/>
    <x v="4"/>
  </r>
  <r>
    <s v="jordi camps"/>
    <d v="2010-02-28T00:00:00"/>
    <n v="2"/>
    <n v="970091"/>
    <n v="7985"/>
    <n v="233"/>
    <x v="0"/>
    <n v="1"/>
    <s v="Algol S.A."/>
    <s v="Alemania"/>
    <n v="2.1"/>
    <n v="700"/>
    <n v="110.96000000000001"/>
    <n v="0.34"/>
    <n v="2.92"/>
    <x v="4"/>
  </r>
  <r>
    <s v="ikerne elorduy"/>
    <d v="2010-10-31T00:00:00"/>
    <n v="10"/>
    <n v="970546"/>
    <n v="7593"/>
    <n v="221"/>
    <x v="1"/>
    <n v="1"/>
    <s v="Algol S.A."/>
    <s v="Francia"/>
    <n v="2.1"/>
    <n v="700"/>
    <n v="105.24000000000001"/>
    <n v="0.32"/>
    <n v="2.92"/>
    <x v="4"/>
  </r>
  <r>
    <s v="lorena etxaniz"/>
    <d v="2010-12-31T00:00:00"/>
    <n v="12"/>
    <n v="970703"/>
    <n v="7160"/>
    <n v="209"/>
    <x v="1"/>
    <n v="1"/>
    <s v="Algol S.A."/>
    <s v="Alemania"/>
    <n v="2.1"/>
    <n v="700"/>
    <n v="99.53"/>
    <n v="0.3"/>
    <n v="2.92"/>
    <x v="4"/>
  </r>
  <r>
    <s v="CIMPEN"/>
    <d v="2010-06-10T00:00:00"/>
    <n v="6"/>
    <n v="970335"/>
    <n v="13753"/>
    <n v="397"/>
    <x v="1"/>
    <n v="2"/>
    <s v="Algol S.A."/>
    <s v="Francia"/>
    <n v="4.2"/>
    <n v="1399"/>
    <n v="94.53"/>
    <n v="0.29000000000000004"/>
    <n v="2.8899999999999997"/>
    <x v="4"/>
  </r>
  <r>
    <s v="carlos salcedo"/>
    <d v="2010-07-10T00:00:00"/>
    <n v="7"/>
    <n v="970408"/>
    <n v="6205"/>
    <n v="174"/>
    <x v="1"/>
    <n v="1"/>
    <s v="Algol S.A."/>
    <s v="Alemania"/>
    <n v="2.1"/>
    <n v="700"/>
    <n v="82.86"/>
    <n v="0.25"/>
    <n v="2.8099999999999996"/>
    <x v="4"/>
  </r>
  <r>
    <s v="carlos salcedo"/>
    <d v="2010-04-18T00:00:00"/>
    <n v="4"/>
    <n v="970183"/>
    <n v="62267"/>
    <n v="1727"/>
    <x v="0"/>
    <n v="19"/>
    <s v="Roman Piñero"/>
    <s v="Italia"/>
    <n v="39.9"/>
    <n v="13287"/>
    <n v="43.29"/>
    <n v="0.13"/>
    <n v="2.78"/>
    <x v="4"/>
  </r>
  <r>
    <s v="jordi camps"/>
    <d v="2010-02-21T00:00:00"/>
    <n v="2"/>
    <n v="970064"/>
    <n v="2288"/>
    <n v="63"/>
    <x v="1"/>
    <n v="1"/>
    <s v="Algol S.A."/>
    <s v="Alemania"/>
    <n v="2.1"/>
    <n v="700"/>
    <n v="30"/>
    <n v="0.09"/>
    <n v="2.76"/>
    <x v="4"/>
  </r>
  <r>
    <s v="mercedes perez"/>
    <d v="2010-02-25T00:00:00"/>
    <n v="2"/>
    <n v="970081"/>
    <n v="13477"/>
    <n v="369"/>
    <x v="1"/>
    <n v="4"/>
    <s v="Lebrel"/>
    <s v="Holanda"/>
    <n v="8.4"/>
    <n v="2798"/>
    <n v="43.93"/>
    <n v="0.14000000000000001"/>
    <n v="2.7399999999999998"/>
    <x v="4"/>
  </r>
  <r>
    <s v="mercedes perez"/>
    <d v="2010-10-31T00:00:00"/>
    <n v="10"/>
    <n v="970581"/>
    <n v="26508"/>
    <n v="723"/>
    <x v="1"/>
    <n v="7"/>
    <s v="Lebrel"/>
    <s v="Holanda"/>
    <n v="14.700000000000001"/>
    <n v="4896"/>
    <n v="49.19"/>
    <n v="0.15000000000000002"/>
    <n v="2.73"/>
    <x v="4"/>
  </r>
  <r>
    <s v="jaime costa"/>
    <d v="2010-10-31T00:00:00"/>
    <n v="10"/>
    <n v="970572"/>
    <n v="26671"/>
    <n v="723"/>
    <x v="1"/>
    <n v="5"/>
    <s v="Algol S.A."/>
    <s v="Alemania"/>
    <n v="10.5"/>
    <n v="3497"/>
    <n v="68.86"/>
    <n v="0.21000000000000002"/>
    <n v="2.7199999999999998"/>
    <x v="4"/>
  </r>
  <r>
    <s v="mercedes perez"/>
    <d v="2010-12-31T00:00:00"/>
    <n v="12"/>
    <n v="970705"/>
    <n v="17261"/>
    <n v="468"/>
    <x v="0"/>
    <n v="6"/>
    <s v="Lebrel"/>
    <s v="Holanda"/>
    <n v="12.600000000000001"/>
    <n v="4196"/>
    <n v="37.15"/>
    <n v="0.12"/>
    <n v="2.7199999999999998"/>
    <x v="4"/>
  </r>
  <r>
    <s v="carlos salcedo"/>
    <d v="2010-12-31T00:00:00"/>
    <n v="12"/>
    <n v="970697"/>
    <n v="84911"/>
    <n v="2300"/>
    <x v="0"/>
    <n v="26"/>
    <s v="Lebrel"/>
    <s v="Italia"/>
    <n v="54.6"/>
    <n v="18182"/>
    <n v="42.129999999999995"/>
    <n v="0.13"/>
    <n v="2.71"/>
    <x v="4"/>
  </r>
  <r>
    <s v="pepe serrano"/>
    <d v="2010-04-04T00:00:00"/>
    <n v="4"/>
    <n v="970168"/>
    <n v="7985"/>
    <n v="215"/>
    <x v="1"/>
    <n v="1"/>
    <s v="Algol S.A."/>
    <s v="Alemania"/>
    <n v="2.1"/>
    <n v="700"/>
    <n v="102.39"/>
    <n v="0.31"/>
    <n v="2.6999999999999997"/>
    <x v="4"/>
  </r>
  <r>
    <s v="ines costa"/>
    <d v="2010-02-28T00:00:00"/>
    <n v="2"/>
    <n v="970089"/>
    <n v="21976"/>
    <n v="581"/>
    <x v="1"/>
    <n v="4"/>
    <s v="Lebrel"/>
    <s v="Francia"/>
    <n v="8.4"/>
    <n v="2798"/>
    <n v="69.17"/>
    <n v="0.21000000000000002"/>
    <n v="2.65"/>
    <x v="4"/>
  </r>
  <r>
    <s v="juan albelda"/>
    <d v="2010-03-26T00:00:00"/>
    <n v="3"/>
    <n v="970152"/>
    <n v="16804"/>
    <n v="428"/>
    <x v="1"/>
    <n v="3"/>
    <s v="Algol S.A."/>
    <s v="Francia"/>
    <n v="6.3000000000000007"/>
    <n v="2098"/>
    <n v="67.940000000000012"/>
    <n v="0.21000000000000002"/>
    <n v="2.5499999999999998"/>
    <x v="4"/>
  </r>
  <r>
    <s v="mercedes perez"/>
    <d v="2010-03-20T00:00:00"/>
    <n v="3"/>
    <n v="970135"/>
    <n v="24827"/>
    <n v="621"/>
    <x v="1"/>
    <n v="6"/>
    <s v="cargo europa S.L."/>
    <s v="Holanda"/>
    <n v="12.600000000000001"/>
    <n v="4196"/>
    <n v="49.29"/>
    <n v="0.15000000000000002"/>
    <n v="2.5099999999999998"/>
    <x v="4"/>
  </r>
  <r>
    <s v="ana gonzalez"/>
    <d v="2010-05-23T00:00:00"/>
    <n v="5"/>
    <n v="970291"/>
    <n v="3716"/>
    <n v="93"/>
    <x v="1"/>
    <n v="2"/>
    <s v="cargo europa S.L."/>
    <s v="Holanda"/>
    <n v="4.2"/>
    <n v="1399"/>
    <n v="22.150000000000002"/>
    <n v="6.9999999999999993E-2"/>
    <n v="2.5099999999999998"/>
    <x v="4"/>
  </r>
  <r>
    <s v="pepe serrano"/>
    <d v="2010-04-30T00:00:00"/>
    <n v="4"/>
    <n v="970238"/>
    <n v="27404"/>
    <n v="680"/>
    <x v="1"/>
    <n v="9"/>
    <s v="Algol S.A."/>
    <s v="Alemania"/>
    <n v="18.900000000000002"/>
    <n v="6294"/>
    <n v="35.979999999999997"/>
    <n v="0.11"/>
    <n v="2.4899999999999998"/>
    <x v="4"/>
  </r>
  <r>
    <s v="juana caceres"/>
    <d v="2010-01-23T00:00:00"/>
    <n v="1"/>
    <n v="970031"/>
    <n v="7494"/>
    <n v="180"/>
    <x v="1"/>
    <n v="1"/>
    <s v="Ilumberri s.a."/>
    <s v="Dinamarca"/>
    <n v="2.1"/>
    <n v="700"/>
    <n v="85.72"/>
    <n v="0.26"/>
    <n v="2.4099999999999997"/>
    <x v="4"/>
  </r>
  <r>
    <s v="jaime costa"/>
    <d v="2010-09-02T00:00:00"/>
    <n v="9"/>
    <n v="3876"/>
    <n v="14004"/>
    <n v="332"/>
    <x v="1"/>
    <n v="2"/>
    <s v="Algol S.A."/>
    <s v="Alemania"/>
    <n v="4.2"/>
    <n v="1399"/>
    <n v="79.050000000000011"/>
    <n v="0.24000000000000002"/>
    <n v="2.38"/>
    <x v="4"/>
  </r>
  <r>
    <s v="pepe serrano"/>
    <d v="2010-10-31T00:00:00"/>
    <n v="10"/>
    <n v="970617"/>
    <n v="12220"/>
    <n v="286"/>
    <x v="1"/>
    <n v="2"/>
    <s v="Algol S.A."/>
    <s v="Alemania"/>
    <n v="4.2"/>
    <n v="1399"/>
    <n v="68.100000000000009"/>
    <n v="0.21000000000000002"/>
    <n v="2.3499999999999996"/>
    <x v="4"/>
  </r>
  <r>
    <s v="mercedes perez"/>
    <d v="2010-11-30T00:00:00"/>
    <n v="11"/>
    <n v="970643"/>
    <n v="14442"/>
    <n v="338"/>
    <x v="1"/>
    <n v="4"/>
    <s v="Lebrel"/>
    <s v="Holanda"/>
    <n v="8.4"/>
    <n v="2798"/>
    <n v="40.239999999999995"/>
    <n v="0.13"/>
    <n v="2.3499999999999996"/>
    <x v="4"/>
  </r>
  <r>
    <s v="mercedes perez"/>
    <d v="2010-09-26T00:00:00"/>
    <n v="9"/>
    <n v="970528"/>
    <n v="27237"/>
    <n v="636"/>
    <x v="1"/>
    <n v="6"/>
    <s v="Lebrel"/>
    <s v="Holanda"/>
    <n v="12.600000000000001"/>
    <n v="4196"/>
    <n v="50.48"/>
    <n v="0.16"/>
    <n v="2.34"/>
    <x v="4"/>
  </r>
  <r>
    <s v="ines costa"/>
    <d v="2010-05-30T00:00:00"/>
    <n v="5"/>
    <n v="970318"/>
    <n v="40347"/>
    <n v="924"/>
    <x v="0"/>
    <n v="7"/>
    <s v="Algol S.A."/>
    <s v="Francia"/>
    <n v="14.700000000000001"/>
    <n v="4896"/>
    <n v="62.86"/>
    <n v="0.19"/>
    <n v="2.2999999999999998"/>
    <x v="4"/>
  </r>
  <r>
    <s v="mercedes perez"/>
    <d v="2010-04-15T00:00:00"/>
    <n v="4"/>
    <n v="970180"/>
    <n v="43566"/>
    <n v="1000"/>
    <x v="0"/>
    <n v="12"/>
    <s v="cargo europa S.L."/>
    <s v="Holanda"/>
    <n v="25.200000000000003"/>
    <n v="8392"/>
    <n v="39.69"/>
    <n v="0.12"/>
    <n v="2.2999999999999998"/>
    <x v="4"/>
  </r>
  <r>
    <s v="carlos salcedo"/>
    <d v="2010-05-09T00:00:00"/>
    <n v="5"/>
    <n v="970247"/>
    <n v="31199"/>
    <n v="714"/>
    <x v="0"/>
    <n v="12"/>
    <s v="Algol S.A."/>
    <s v="Alemania"/>
    <n v="25.200000000000003"/>
    <n v="8392"/>
    <n v="28.34"/>
    <n v="0.09"/>
    <n v="2.2899999999999996"/>
    <x v="4"/>
  </r>
  <r>
    <s v="juan albelda"/>
    <d v="2010-07-30T00:00:00"/>
    <n v="7"/>
    <n v="970477"/>
    <n v="33770"/>
    <n v="759"/>
    <x v="1"/>
    <n v="8"/>
    <s v="Lebrel"/>
    <s v="Holanda"/>
    <n v="16.8"/>
    <n v="5595"/>
    <n v="45.18"/>
    <n v="0.14000000000000001"/>
    <n v="2.25"/>
    <x v="4"/>
  </r>
  <r>
    <s v="juan albelda"/>
    <d v="2010-07-04T00:00:00"/>
    <n v="7"/>
    <n v="970400"/>
    <n v="55402"/>
    <n v="1234"/>
    <x v="1"/>
    <n v="14"/>
    <s v="Lebrel"/>
    <s v="Holanda"/>
    <n v="29.400000000000002"/>
    <n v="9791"/>
    <n v="41.98"/>
    <n v="0.13"/>
    <n v="2.23"/>
    <x v="4"/>
  </r>
  <r>
    <s v="juan albelda"/>
    <d v="2010-07-22T00:00:00"/>
    <n v="7"/>
    <n v="970440"/>
    <n v="31182"/>
    <n v="690"/>
    <x v="1"/>
    <n v="7"/>
    <s v="Lebrel"/>
    <s v="Holanda"/>
    <n v="14.700000000000001"/>
    <n v="4896"/>
    <n v="46.94"/>
    <n v="0.15000000000000002"/>
    <n v="2.2199999999999998"/>
    <x v="4"/>
  </r>
  <r>
    <s v="carlos salcedo"/>
    <d v="2010-05-07T00:00:00"/>
    <n v="5"/>
    <n v="970240"/>
    <n v="8628"/>
    <n v="191"/>
    <x v="1"/>
    <n v="2"/>
    <s v="Algol S.A."/>
    <s v="Alemania"/>
    <n v="4.2"/>
    <n v="1399"/>
    <n v="45.48"/>
    <n v="0.14000000000000001"/>
    <n v="2.2199999999999998"/>
    <x v="4"/>
  </r>
  <r>
    <s v="juana caceres"/>
    <d v="2010-10-31T00:00:00"/>
    <n v="10"/>
    <n v="970597"/>
    <n v="16934"/>
    <n v="375"/>
    <x v="1"/>
    <n v="4"/>
    <s v="Lebrel"/>
    <s v="Francia"/>
    <n v="8.4"/>
    <n v="2798"/>
    <n v="44.65"/>
    <n v="0.14000000000000001"/>
    <n v="2.2199999999999998"/>
    <x v="4"/>
  </r>
  <r>
    <s v="juana caceres"/>
    <d v="2010-10-31T00:00:00"/>
    <n v="10"/>
    <n v="970559"/>
    <n v="23370"/>
    <n v="514"/>
    <x v="1"/>
    <n v="5"/>
    <s v="Lebrel"/>
    <s v="Francia"/>
    <n v="10.5"/>
    <n v="3497"/>
    <n v="48.96"/>
    <n v="0.15000000000000002"/>
    <n v="2.1999999999999997"/>
    <x v="4"/>
  </r>
  <r>
    <s v="carlos salcedo"/>
    <d v="2010-07-18T00:00:00"/>
    <n v="7"/>
    <n v="970435"/>
    <n v="36865"/>
    <n v="800"/>
    <x v="1"/>
    <n v="6"/>
    <s v="Algol S.A."/>
    <s v="Francia"/>
    <n v="12.600000000000001"/>
    <n v="4196"/>
    <n v="63.5"/>
    <n v="0.2"/>
    <n v="2.1799999999999997"/>
    <x v="4"/>
  </r>
  <r>
    <s v="mercedes perez"/>
    <d v="2010-06-20T00:00:00"/>
    <n v="6"/>
    <n v="970361"/>
    <n v="35104"/>
    <n v="761"/>
    <x v="1"/>
    <n v="10"/>
    <s v="Lebrel"/>
    <s v="Holanda"/>
    <n v="21"/>
    <n v="6993"/>
    <n v="36.239999999999995"/>
    <n v="0.11"/>
    <n v="2.17"/>
    <x v="4"/>
  </r>
  <r>
    <s v="mercedes perez"/>
    <d v="2010-10-31T00:00:00"/>
    <n v="10"/>
    <n v="970594"/>
    <n v="19310"/>
    <n v="418"/>
    <x v="1"/>
    <n v="7"/>
    <s v="Lebrel"/>
    <s v="Holanda"/>
    <n v="14.700000000000001"/>
    <n v="4896"/>
    <n v="28.44"/>
    <n v="0.09"/>
    <n v="2.17"/>
    <x v="4"/>
  </r>
  <r>
    <s v="juana caceres"/>
    <d v="2010-06-06T00:00:00"/>
    <n v="6"/>
    <n v="970330"/>
    <n v="26746"/>
    <n v="575"/>
    <x v="1"/>
    <n v="4"/>
    <s v="Algol S.A."/>
    <s v="Francia"/>
    <n v="8.4"/>
    <n v="2798"/>
    <n v="68.460000000000008"/>
    <n v="0.21000000000000002"/>
    <n v="2.15"/>
    <x v="4"/>
  </r>
  <r>
    <s v="juan albelda"/>
    <d v="2010-07-15T00:00:00"/>
    <n v="7"/>
    <n v="970419"/>
    <n v="31973"/>
    <n v="686"/>
    <x v="1"/>
    <n v="10"/>
    <s v="Lebrel"/>
    <s v="Holanda"/>
    <n v="21"/>
    <n v="6993"/>
    <n v="32.669999999999995"/>
    <n v="9.9999999999999992E-2"/>
    <n v="2.15"/>
    <x v="4"/>
  </r>
  <r>
    <s v="pepe serrano"/>
    <d v="2010-09-09T00:00:00"/>
    <n v="9"/>
    <n v="970481"/>
    <n v="14011"/>
    <n v="298"/>
    <x v="1"/>
    <n v="2"/>
    <s v="Algol S.A."/>
    <s v="Alemania"/>
    <n v="4.2"/>
    <n v="1399"/>
    <n v="70.960000000000008"/>
    <n v="0.22"/>
    <n v="2.13"/>
    <x v="4"/>
  </r>
  <r>
    <s v="carlos salcedo"/>
    <d v="2010-05-09T00:00:00"/>
    <n v="5"/>
    <n v="970246"/>
    <n v="6163"/>
    <n v="131"/>
    <x v="1"/>
    <n v="1"/>
    <s v="Algol S.A."/>
    <s v="Alemania"/>
    <n v="2.1"/>
    <n v="700"/>
    <n v="62.39"/>
    <n v="0.19"/>
    <n v="2.13"/>
    <x v="4"/>
  </r>
  <r>
    <s v="ana gonzalez"/>
    <d v="2010-06-06T00:00:00"/>
    <n v="6"/>
    <n v="970331"/>
    <n v="9863"/>
    <n v="204"/>
    <x v="1"/>
    <n v="1"/>
    <s v="Algol S.A."/>
    <s v="Alemania"/>
    <n v="2.1"/>
    <n v="700"/>
    <n v="97.15"/>
    <n v="0.3"/>
    <n v="2.0699999999999998"/>
    <x v="4"/>
  </r>
  <r>
    <s v="mercedes perez"/>
    <d v="2010-10-31T00:00:00"/>
    <n v="10"/>
    <n v="970580"/>
    <n v="35044"/>
    <n v="723"/>
    <x v="1"/>
    <n v="12"/>
    <s v="Lebrel"/>
    <s v="Holanda"/>
    <n v="25.200000000000003"/>
    <n v="8392"/>
    <n v="28.700000000000003"/>
    <n v="0.09"/>
    <n v="2.0699999999999998"/>
    <x v="4"/>
  </r>
  <r>
    <s v="mercedes perez"/>
    <d v="2010-04-25T00:00:00"/>
    <n v="4"/>
    <n v="970229"/>
    <n v="49115"/>
    <n v="1000"/>
    <x v="0"/>
    <n v="17"/>
    <s v="cargo europa S.L."/>
    <s v="Holanda"/>
    <n v="35.700000000000003"/>
    <n v="11889"/>
    <n v="28.020000000000003"/>
    <n v="0.09"/>
    <n v="2.0399999999999996"/>
    <x v="4"/>
  </r>
  <r>
    <s v="carlos salcedo"/>
    <d v="2010-04-30T00:00:00"/>
    <n v="4"/>
    <n v="970236"/>
    <n v="8186"/>
    <n v="163"/>
    <x v="1"/>
    <n v="1"/>
    <s v="Algol S.A."/>
    <s v="Alemania"/>
    <n v="2.1"/>
    <n v="700"/>
    <n v="77.62"/>
    <n v="0.24000000000000002"/>
    <n v="2"/>
    <x v="4"/>
  </r>
  <r>
    <s v="mercedes perez"/>
    <d v="2010-11-30T00:00:00"/>
    <n v="11"/>
    <n v="970671"/>
    <n v="20793"/>
    <n v="414"/>
    <x v="1"/>
    <n v="6"/>
    <s v="Lebrel"/>
    <s v="Holanda"/>
    <n v="12.600000000000001"/>
    <n v="4196"/>
    <n v="32.86"/>
    <n v="9.9999999999999992E-2"/>
    <n v="2"/>
    <x v="4"/>
  </r>
  <r>
    <s v="mercedes perez"/>
    <d v="2010-02-19T00:00:00"/>
    <n v="2"/>
    <n v="970061"/>
    <n v="59604"/>
    <n v="1159"/>
    <x v="0"/>
    <n v="17"/>
    <s v="macondo s.l."/>
    <s v="Holanda"/>
    <n v="35.700000000000003"/>
    <n v="11889"/>
    <n v="32.47"/>
    <n v="9.9999999999999992E-2"/>
    <n v="1.95"/>
    <x v="4"/>
  </r>
  <r>
    <s v="mercedes perez"/>
    <d v="2010-06-06T00:00:00"/>
    <n v="6"/>
    <n v="970327"/>
    <n v="15522"/>
    <n v="300"/>
    <x v="1"/>
    <n v="6"/>
    <s v="cargo europa S.L."/>
    <s v="Holanda"/>
    <n v="12.600000000000001"/>
    <n v="4196"/>
    <n v="23.810000000000002"/>
    <n v="0.08"/>
    <n v="1.94"/>
    <x v="4"/>
  </r>
  <r>
    <s v="mercedes perez"/>
    <d v="2010-03-12T00:00:00"/>
    <n v="3"/>
    <n v="3947"/>
    <n v="49003"/>
    <n v="945"/>
    <x v="1"/>
    <n v="15"/>
    <s v="cargo europa S.L."/>
    <s v="Holanda"/>
    <n v="31.5"/>
    <n v="10490"/>
    <n v="30"/>
    <n v="9.9999999999999992E-2"/>
    <n v="1.93"/>
    <x v="4"/>
  </r>
  <r>
    <s v="juan albelda"/>
    <d v="2010-02-25T00:00:00"/>
    <n v="2"/>
    <n v="970085"/>
    <n v="11010"/>
    <n v="210"/>
    <x v="1"/>
    <n v="3"/>
    <s v="Lebrel"/>
    <s v="Francia"/>
    <n v="6.3000000000000007"/>
    <n v="2098"/>
    <n v="33.339999999999996"/>
    <n v="0.11"/>
    <n v="1.91"/>
    <x v="4"/>
  </r>
  <r>
    <s v="jordi camps"/>
    <d v="2010-02-21T00:00:00"/>
    <n v="2"/>
    <n v="970077"/>
    <n v="9869"/>
    <n v="183"/>
    <x v="1"/>
    <n v="2"/>
    <s v="Algol S.A."/>
    <s v="Alemania"/>
    <n v="4.2"/>
    <n v="1399"/>
    <n v="43.58"/>
    <n v="0.14000000000000001"/>
    <n v="1.86"/>
    <x v="4"/>
  </r>
  <r>
    <s v="ikerne elorduy"/>
    <d v="2010-01-31T00:00:00"/>
    <n v="1"/>
    <n v="970037"/>
    <n v="9710"/>
    <n v="180"/>
    <x v="1"/>
    <n v="2"/>
    <s v="Lebrel"/>
    <s v="Francia"/>
    <n v="4.2"/>
    <n v="1399"/>
    <n v="42.86"/>
    <n v="0.13"/>
    <n v="1.86"/>
    <x v="4"/>
  </r>
  <r>
    <s v="juana caceres"/>
    <d v="2010-03-21T00:00:00"/>
    <n v="3"/>
    <n v="970143"/>
    <n v="84471"/>
    <n v="1550"/>
    <x v="0"/>
    <n v="18"/>
    <s v="Algol S.A."/>
    <s v="Francia"/>
    <n v="37.800000000000004"/>
    <n v="12588"/>
    <n v="41.01"/>
    <n v="0.13"/>
    <n v="1.84"/>
    <x v="4"/>
  </r>
  <r>
    <s v="jordi camps"/>
    <d v="2010-02-21T00:00:00"/>
    <n v="2"/>
    <n v="970065"/>
    <n v="3997"/>
    <n v="73"/>
    <x v="1"/>
    <n v="1"/>
    <s v="Algol S.A."/>
    <s v="Alemania"/>
    <n v="2.1"/>
    <n v="700"/>
    <n v="34.769999999999996"/>
    <n v="0.11"/>
    <n v="1.83"/>
    <x v="4"/>
  </r>
  <r>
    <s v="ana gonzalez"/>
    <d v="2010-05-30T00:00:00"/>
    <n v="5"/>
    <n v="970315"/>
    <n v="33767"/>
    <n v="615"/>
    <x v="1"/>
    <n v="9"/>
    <s v="cargo europa S.L."/>
    <s v="Holanda"/>
    <n v="18.900000000000002"/>
    <n v="6294"/>
    <n v="32.54"/>
    <n v="9.9999999999999992E-2"/>
    <n v="1.83"/>
    <x v="4"/>
  </r>
  <r>
    <s v="mercedes perez"/>
    <d v="2010-10-31T00:00:00"/>
    <n v="10"/>
    <n v="970616"/>
    <n v="29740"/>
    <n v="540"/>
    <x v="1"/>
    <n v="9"/>
    <s v="Lebrel"/>
    <s v="Holanda"/>
    <n v="18.900000000000002"/>
    <n v="6294"/>
    <n v="28.580000000000002"/>
    <n v="0.09"/>
    <n v="1.82"/>
    <x v="4"/>
  </r>
  <r>
    <s v="carlos salcedo"/>
    <d v="2010-05-16T00:00:00"/>
    <n v="5"/>
    <n v="970263"/>
    <n v="12410"/>
    <n v="221"/>
    <x v="1"/>
    <n v="2"/>
    <s v="Algol S.A."/>
    <s v="Alemania"/>
    <n v="4.2"/>
    <n v="1399"/>
    <n v="52.62"/>
    <n v="0.16"/>
    <n v="1.79"/>
    <x v="4"/>
  </r>
  <r>
    <s v="juan albelda"/>
    <d v="2010-02-13T00:00:00"/>
    <n v="2"/>
    <n v="970059"/>
    <n v="57770"/>
    <n v="1023"/>
    <x v="0"/>
    <n v="15"/>
    <s v="macondo s.l."/>
    <s v="Holanda"/>
    <n v="31.5"/>
    <n v="10490"/>
    <n v="32.479999999999997"/>
    <n v="9.9999999999999992E-2"/>
    <n v="1.78"/>
    <x v="4"/>
  </r>
  <r>
    <s v="jaime costa"/>
    <d v="2010-09-26T00:00:00"/>
    <n v="9"/>
    <n v="970517"/>
    <n v="13728"/>
    <n v="241"/>
    <x v="1"/>
    <n v="2"/>
    <s v="Algol S.A."/>
    <s v="Alemania"/>
    <n v="4.2"/>
    <n v="1399"/>
    <n v="57.39"/>
    <n v="0.18000000000000002"/>
    <n v="1.76"/>
    <x v="4"/>
  </r>
  <r>
    <s v="juan albelda"/>
    <d v="2010-07-15T00:00:00"/>
    <n v="7"/>
    <n v="970416"/>
    <n v="66561"/>
    <n v="1165"/>
    <x v="1"/>
    <n v="17"/>
    <s v="Lebrel"/>
    <s v="Holanda"/>
    <n v="35.700000000000003"/>
    <n v="11889"/>
    <n v="32.64"/>
    <n v="9.9999999999999992E-2"/>
    <n v="1.76"/>
    <x v="4"/>
  </r>
  <r>
    <s v="mercedes perez"/>
    <d v="2010-10-31T00:00:00"/>
    <n v="10"/>
    <n v="970548"/>
    <n v="28557"/>
    <n v="498"/>
    <x v="1"/>
    <n v="8"/>
    <s v="Lebrel"/>
    <s v="Holanda"/>
    <n v="16.8"/>
    <n v="5595"/>
    <n v="29.650000000000002"/>
    <n v="0.09"/>
    <n v="1.75"/>
    <x v="4"/>
  </r>
  <r>
    <s v="mercedes perez"/>
    <d v="2010-04-18T00:00:00"/>
    <n v="4"/>
    <n v="970184"/>
    <n v="35231"/>
    <n v="612"/>
    <x v="1"/>
    <n v="12"/>
    <s v="cargo europa S.L."/>
    <s v="Holanda"/>
    <n v="25.200000000000003"/>
    <n v="8392"/>
    <n v="24.290000000000003"/>
    <n v="0.08"/>
    <n v="1.74"/>
    <x v="4"/>
  </r>
  <r>
    <s v="mercedes perez"/>
    <d v="2010-11-30T00:00:00"/>
    <n v="11"/>
    <n v="970653"/>
    <n v="53362"/>
    <n v="908"/>
    <x v="1"/>
    <n v="16"/>
    <s v="Lebrel"/>
    <s v="Holanda"/>
    <n v="33.6"/>
    <n v="11189"/>
    <n v="27.03"/>
    <n v="0.09"/>
    <n v="1.71"/>
    <x v="4"/>
  </r>
  <r>
    <s v="jordi camps"/>
    <d v="2010-02-24T00:00:00"/>
    <n v="2"/>
    <n v="970083"/>
    <n v="6078"/>
    <n v="101"/>
    <x v="1"/>
    <n v="1"/>
    <s v="Algol S.A."/>
    <s v="Alemania"/>
    <n v="2.1"/>
    <n v="700"/>
    <n v="48.1"/>
    <n v="0.15000000000000002"/>
    <n v="1.67"/>
    <x v="4"/>
  </r>
  <r>
    <s v="ana gonzalez"/>
    <d v="2010-05-16T00:00:00"/>
    <n v="5"/>
    <n v="970267"/>
    <n v="8730"/>
    <n v="142"/>
    <x v="1"/>
    <n v="2"/>
    <s v="cargo europa S.L."/>
    <s v="Holanda"/>
    <n v="4.2"/>
    <n v="1399"/>
    <n v="33.809999999999995"/>
    <n v="0.11"/>
    <n v="1.6300000000000001"/>
    <x v="4"/>
  </r>
  <r>
    <s v="juan albelda"/>
    <d v="2010-07-22T00:00:00"/>
    <n v="7"/>
    <n v="970443"/>
    <n v="33208"/>
    <n v="540"/>
    <x v="1"/>
    <n v="10"/>
    <s v="Lebrel"/>
    <s v="Holanda"/>
    <n v="21"/>
    <n v="6993"/>
    <n v="25.720000000000002"/>
    <n v="0.08"/>
    <n v="1.6300000000000001"/>
    <x v="4"/>
  </r>
  <r>
    <s v="mercedes perez"/>
    <d v="2010-09-26T00:00:00"/>
    <n v="9"/>
    <n v="970532"/>
    <n v="34425"/>
    <n v="557"/>
    <x v="1"/>
    <n v="9"/>
    <s v="Lebrel"/>
    <s v="Holanda"/>
    <n v="18.900000000000002"/>
    <n v="6294"/>
    <n v="29.48"/>
    <n v="0.09"/>
    <n v="1.62"/>
    <x v="4"/>
  </r>
  <r>
    <s v="mercedes perez"/>
    <d v="2010-11-30T00:00:00"/>
    <n v="11"/>
    <n v="970639"/>
    <n v="47348"/>
    <n v="759"/>
    <x v="0"/>
    <n v="14"/>
    <s v="Lebrel"/>
    <s v="Holanda"/>
    <n v="29.400000000000002"/>
    <n v="9791"/>
    <n v="25.82"/>
    <n v="0.08"/>
    <n v="1.61"/>
    <x v="4"/>
  </r>
  <r>
    <s v="miguel aroza"/>
    <d v="2010-04-18T00:00:00"/>
    <n v="4"/>
    <n v="970190"/>
    <n v="13532"/>
    <n v="216"/>
    <x v="1"/>
    <n v="1"/>
    <s v="Algol S.A."/>
    <s v="Francia"/>
    <n v="2.1"/>
    <n v="700"/>
    <n v="102.86"/>
    <n v="0.31"/>
    <n v="1.6"/>
    <x v="4"/>
  </r>
  <r>
    <s v="mercedes perez"/>
    <d v="2010-04-04T00:00:00"/>
    <n v="4"/>
    <n v="970166"/>
    <n v="77077"/>
    <n v="1212"/>
    <x v="0"/>
    <n v="24"/>
    <s v="cargo europa S.L."/>
    <s v="Holanda"/>
    <n v="50.400000000000006"/>
    <n v="16784"/>
    <n v="24.05"/>
    <n v="0.08"/>
    <n v="1.58"/>
    <x v="4"/>
  </r>
  <r>
    <s v="ana gonzalez"/>
    <d v="2010-05-09T00:00:00"/>
    <n v="5"/>
    <n v="970245"/>
    <n v="54063"/>
    <n v="817"/>
    <x v="0"/>
    <n v="15"/>
    <s v="cargo europa S.L."/>
    <s v="Holanda"/>
    <n v="31.5"/>
    <n v="10490"/>
    <n v="25.94"/>
    <n v="0.08"/>
    <n v="1.52"/>
    <x v="4"/>
  </r>
  <r>
    <s v="jordi camps"/>
    <d v="2010-02-28T00:00:00"/>
    <n v="2"/>
    <n v="970092"/>
    <n v="13048"/>
    <n v="197"/>
    <x v="1"/>
    <n v="2"/>
    <s v="Algol S.A."/>
    <s v="Alemania"/>
    <n v="4.2"/>
    <n v="1399"/>
    <n v="46.91"/>
    <n v="0.15000000000000002"/>
    <n v="1.51"/>
    <x v="4"/>
  </r>
  <r>
    <s v="mercedes perez"/>
    <d v="2010-10-31T00:00:00"/>
    <n v="10"/>
    <n v="970562"/>
    <n v="51867"/>
    <n v="773"/>
    <x v="0"/>
    <n v="15"/>
    <s v="Lebrel"/>
    <s v="Holanda"/>
    <n v="31.5"/>
    <n v="10490"/>
    <n v="24.540000000000003"/>
    <n v="0.08"/>
    <n v="1.5"/>
    <x v="4"/>
  </r>
  <r>
    <s v="mercedes perez"/>
    <d v="2010-11-30T00:00:00"/>
    <n v="11"/>
    <n v="970686"/>
    <n v="41700"/>
    <n v="621"/>
    <x v="1"/>
    <n v="12"/>
    <s v="Lebrel"/>
    <s v="Holanda"/>
    <n v="25.200000000000003"/>
    <n v="8392"/>
    <n v="24.650000000000002"/>
    <n v="0.08"/>
    <n v="1.49"/>
    <x v="4"/>
  </r>
  <r>
    <s v="ana gonzalez"/>
    <d v="2010-05-16T00:00:00"/>
    <n v="5"/>
    <n v="970261"/>
    <n v="72079"/>
    <n v="985"/>
    <x v="0"/>
    <n v="18"/>
    <s v="cargo europa S.L."/>
    <s v="Holanda"/>
    <n v="37.800000000000004"/>
    <n v="12588"/>
    <n v="26.060000000000002"/>
    <n v="0.08"/>
    <n v="1.37"/>
    <x v="4"/>
  </r>
  <r>
    <s v="mercedes perez"/>
    <d v="2010-06-11T00:00:00"/>
    <n v="6"/>
    <n v="970338"/>
    <n v="18328"/>
    <n v="248"/>
    <x v="1"/>
    <n v="4"/>
    <s v="Lebrel"/>
    <s v="Holanda"/>
    <n v="8.4"/>
    <n v="2798"/>
    <n v="29.53"/>
    <n v="0.09"/>
    <n v="1.36"/>
    <x v="4"/>
  </r>
  <r>
    <s v="mercedes perez"/>
    <d v="2010-02-28T00:00:00"/>
    <n v="2"/>
    <n v="970094"/>
    <n v="40236"/>
    <n v="536"/>
    <x v="1"/>
    <n v="11"/>
    <s v="cargo europa S.L."/>
    <s v="Holanda"/>
    <n v="23.1"/>
    <n v="7693"/>
    <n v="23.21"/>
    <n v="6.9999999999999993E-2"/>
    <n v="1.34"/>
    <x v="4"/>
  </r>
  <r>
    <s v="mercedes perez"/>
    <d v="2010-06-27T00:00:00"/>
    <n v="6"/>
    <n v="970378"/>
    <n v="53254"/>
    <n v="693"/>
    <x v="1"/>
    <n v="16"/>
    <s v="Lebrel"/>
    <s v="Holanda"/>
    <n v="33.6"/>
    <n v="11189"/>
    <n v="20.630000000000003"/>
    <n v="6.9999999999999993E-2"/>
    <n v="1.31"/>
    <x v="4"/>
  </r>
  <r>
    <s v="mercedes perez"/>
    <d v="2010-02-07T00:00:00"/>
    <n v="2"/>
    <n v="970055"/>
    <n v="70707"/>
    <n v="914"/>
    <x v="0"/>
    <n v="22"/>
    <s v="cargo europa S.L."/>
    <s v="Holanda"/>
    <n v="46.2"/>
    <n v="15385"/>
    <n v="19.790000000000003"/>
    <n v="6.0000000000000005E-2"/>
    <n v="1.3"/>
    <x v="4"/>
  </r>
  <r>
    <s v="mercedes perez"/>
    <d v="2010-01-28T00:00:00"/>
    <n v="1"/>
    <n v="970039"/>
    <n v="73206"/>
    <n v="912"/>
    <x v="0"/>
    <n v="21"/>
    <s v="cargo europa S.L."/>
    <s v="Holanda"/>
    <n v="44.1"/>
    <n v="14686"/>
    <n v="20.69"/>
    <n v="6.9999999999999993E-2"/>
    <n v="1.25"/>
    <x v="4"/>
  </r>
  <r>
    <s v="juan albelda"/>
    <d v="2010-02-19T00:00:00"/>
    <n v="2"/>
    <n v="970062"/>
    <n v="6241"/>
    <n v="69"/>
    <x v="1"/>
    <n v="1"/>
    <s v="macondo s.l."/>
    <s v="Francia"/>
    <n v="2.1"/>
    <n v="700"/>
    <n v="32.86"/>
    <n v="9.9999999999999992E-2"/>
    <n v="1.1100000000000001"/>
    <x v="4"/>
  </r>
  <r>
    <s v="juan albelda"/>
    <d v="2010-07-30T00:00:00"/>
    <n v="7"/>
    <n v="970473"/>
    <n v="187828"/>
    <n v="2030"/>
    <x v="0"/>
    <n v="49"/>
    <s v="Lebrel"/>
    <s v="Holanda"/>
    <n v="102.9"/>
    <n v="34266"/>
    <n v="19.73"/>
    <n v="6.0000000000000005E-2"/>
    <n v="1.0900000000000001"/>
    <x v="4"/>
  </r>
  <r>
    <s v="mercedes perez"/>
    <d v="2010-12-31T00:00:00"/>
    <n v="12"/>
    <n v="970706"/>
    <n v="60921"/>
    <n v="468"/>
    <x v="0"/>
    <n v="19"/>
    <s v="Lebrel"/>
    <s v="Holanda"/>
    <n v="39.9"/>
    <n v="13287"/>
    <n v="11.73"/>
    <n v="0.04"/>
    <n v="0.77"/>
    <x v="4"/>
  </r>
  <r>
    <s v="carlos salcedo"/>
    <d v="2010-03-21T00:00:00"/>
    <n v="3"/>
    <n v="970141"/>
    <n v="23290"/>
    <n v="150"/>
    <x v="1"/>
    <n v="4"/>
    <s v="Algol S.A."/>
    <s v="Alemania"/>
    <n v="8.4"/>
    <n v="2798"/>
    <n v="17.860000000000003"/>
    <n v="6.0000000000000005E-2"/>
    <n v="0.65"/>
    <x v="4"/>
  </r>
  <r>
    <s v="pepe serrano"/>
    <d v="2010-04-23T00:00:00"/>
    <n v="4"/>
    <n v="970219"/>
    <n v="5969"/>
    <n v="32"/>
    <x v="1"/>
    <n v="2"/>
    <s v="Algol S.A."/>
    <s v="Alemania"/>
    <n v="4.2"/>
    <n v="1399"/>
    <n v="7.62"/>
    <n v="0.03"/>
    <n v="0.54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clientes">
  <location ref="A2:F19" firstHeaderRow="1" firstDataRow="2" firstDataCol="1"/>
  <pivotFields count="15">
    <pivotField axis="axisRow" dataField="1" showAll="0">
      <items count="16">
        <item x="11"/>
        <item x="2"/>
        <item x="12"/>
        <item x="4"/>
        <item x="8"/>
        <item x="14"/>
        <item x="0"/>
        <item x="5"/>
        <item x="9"/>
        <item x="6"/>
        <item x="3"/>
        <item x="1"/>
        <item x="7"/>
        <item x="10"/>
        <item x="13"/>
        <item t="default"/>
      </items>
    </pivotField>
    <pivotField numFmtId="14" showAll="0"/>
    <pivotField showAll="0"/>
    <pivotField numFmtId="1" showAll="0"/>
    <pivotField dataField="1" numFmtId="1" showAll="0"/>
    <pivotField dataField="1" numFmtId="3" showAll="0"/>
    <pivotField showAll="0"/>
    <pivotField numFmtId="1" showAll="0"/>
    <pivotField showAll="0"/>
    <pivotField showAll="0"/>
    <pivotField dataField="1" numFmtId="2" showAll="0"/>
    <pivotField dataField="1" numFmtId="3" showAll="0"/>
    <pivotField numFmtId="4" showAll="0"/>
    <pivotField numFmtId="4" showAll="0"/>
    <pivotField numFmtId="2" showAll="0"/>
  </pivotFields>
  <rowFields count="1">
    <field x="0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Importe facturado" fld="4" baseField="0" baseItem="0"/>
    <dataField name="Costo trafico" fld="5" baseField="0" baseItem="0"/>
    <dataField name=" m3" fld="10" baseField="0" baseItem="0"/>
    <dataField name=" kilos" fld="11" baseField="0" baseItem="0"/>
    <dataField name="nº envíos" fld="0" subtotal="count" baseField="0" baseItem="0"/>
  </dataFields>
  <formats count="8">
    <format dxfId="75">
      <pivotArea type="all" dataOnly="0" outline="0" fieldPosition="0"/>
    </format>
    <format dxfId="74">
      <pivotArea type="all" dataOnly="0" outline="0" fieldPosition="0"/>
    </format>
    <format dxfId="73">
      <pivotArea outline="0" collapsedLevelsAreSubtotals="1" fieldPosition="0"/>
    </format>
    <format dxfId="7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7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0">
      <pivotArea grandRow="1" outline="0" collapsedLevelsAreSubtotals="1" fieldPosition="0"/>
    </format>
    <format dxfId="69">
      <pivotArea grandRow="1" outline="0" collapsedLevelsAreSubtotals="1" fieldPosition="0"/>
    </format>
    <format dxfId="68">
      <pivotArea dataOnly="0" labelOnly="1" grandRow="1"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0" dataOnRows="1" applyNumberFormats="0" applyBorderFormats="0" applyFontFormats="0" applyPatternFormats="0" applyAlignmentFormats="0" applyWidthHeightFormats="1" dataCaption="varios items" updatedVersion="3" minRefreshableVersion="3" showCalcMbrs="0" useAutoFormatting="1" itemPrintTitles="1" createdVersion="3" indent="0" outline="1" outlineData="1" multipleFieldFilters="0" chartFormat="2" colHeaderCaption="mes">
  <location ref="A3:M9" firstHeaderRow="1" firstDataRow="2" firstDataCol="1" rowPageCount="1" colPageCount="1"/>
  <pivotFields count="15">
    <pivotField showAll="0"/>
    <pivotField numFmtId="14" showAll="0"/>
    <pivotField axis="axisCol" showAll="0">
      <items count="12">
        <item x="1"/>
        <item x="9"/>
        <item x="2"/>
        <item x="3"/>
        <item x="4"/>
        <item x="10"/>
        <item x="5"/>
        <item x="0"/>
        <item x="6"/>
        <item x="7"/>
        <item x="8"/>
        <item t="default"/>
      </items>
    </pivotField>
    <pivotField numFmtId="1" showAll="0"/>
    <pivotField dataField="1" numFmtId="1" showAll="0"/>
    <pivotField dataField="1" numFmtId="3" showAll="0"/>
    <pivotField axis="axisPage" showAll="0">
      <items count="3">
        <item x="1"/>
        <item x="0"/>
        <item t="default"/>
      </items>
    </pivotField>
    <pivotField dataField="1" numFmtId="1" showAll="0"/>
    <pivotField showAll="0"/>
    <pivotField showAll="0"/>
    <pivotField dataField="1" numFmtId="2" showAll="0"/>
    <pivotField dataField="1" numFmtId="3" showAll="0"/>
    <pivotField numFmtId="4" showAll="0"/>
    <pivotField numFmtId="4" showAll="0"/>
    <pivotField numFmtId="2" showAll="0"/>
  </pivotFields>
  <rowFields count="1">
    <field x="-2"/>
  </rowFields>
  <rowItems count="5">
    <i>
      <x/>
    </i>
    <i i="1">
      <x v="1"/>
    </i>
    <i i="2">
      <x v="2"/>
    </i>
    <i i="3">
      <x v="3"/>
    </i>
    <i i="4">
      <x v="4"/>
    </i>
  </rowItems>
  <colFields count="1">
    <field x="2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pageFields count="1">
    <pageField fld="6" hier="-1"/>
  </pageFields>
  <dataFields count="5">
    <dataField name="'Importe factura €" fld="4" baseField="0" baseItem="0"/>
    <dataField name="'costo trafico €" fld="5" baseField="0" baseItem="0"/>
    <dataField name="'bultos" fld="7" baseField="0" baseItem="0"/>
    <dataField name="'m3" fld="10" baseField="0" baseItem="0"/>
    <dataField name="'kilos" fld="11" baseField="0" baseItem="0"/>
  </dataFields>
  <formats count="3">
    <format dxfId="67">
      <pivotArea outline="0" collapsedLevelsAreSubtotals="1" fieldPosition="0"/>
    </format>
    <format dxfId="66">
      <pivotArea type="all" dataOnly="0" outline="0" fieldPosition="0"/>
    </format>
    <format dxfId="65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varios items" colHeaderCaption="destinos">
  <location ref="A3:I18" firstHeaderRow="1" firstDataRow="2" firstDataCol="1"/>
  <pivotFields count="15">
    <pivotField showAll="0"/>
    <pivotField numFmtId="14" showAll="0"/>
    <pivotField showAll="0"/>
    <pivotField numFmtId="1" showAll="0"/>
    <pivotField dataField="1" numFmtId="1" showAll="0"/>
    <pivotField dataField="1" numFmtId="3" showAll="0"/>
    <pivotField axis="axisRow" showAll="0">
      <items count="3">
        <item x="1"/>
        <item x="0"/>
        <item t="default"/>
      </items>
    </pivotField>
    <pivotField numFmtId="1" showAll="0"/>
    <pivotField showAll="0"/>
    <pivotField axis="axisCol" showAll="0">
      <items count="8">
        <item x="0"/>
        <item x="6"/>
        <item x="5"/>
        <item x="4"/>
        <item x="1"/>
        <item x="3"/>
        <item x="2"/>
        <item t="default"/>
      </items>
    </pivotField>
    <pivotField dataField="1" numFmtId="2" showAll="0"/>
    <pivotField dataField="1" numFmtId="3" showAll="0"/>
    <pivotField numFmtId="4" showAll="0"/>
    <pivotField numFmtId="4" showAll="0"/>
    <pivotField numFmtId="2" showAll="0"/>
  </pivotFields>
  <rowFields count="2">
    <field x="6"/>
    <field x="-2"/>
  </rowFields>
  <rowItems count="14">
    <i>
      <x/>
    </i>
    <i r="1">
      <x/>
    </i>
    <i r="1" i="1">
      <x v="1"/>
    </i>
    <i r="1" i="2">
      <x v="2"/>
    </i>
    <i r="1" i="3">
      <x v="3"/>
    </i>
    <i>
      <x v="1"/>
    </i>
    <i r="1"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4">
    <dataField name="´Importe factura €" fld="4" baseField="0" baseItem="0"/>
    <dataField name="'costo trafico €" fld="5" baseField="0" baseItem="0"/>
    <dataField name="'m3" fld="10" baseField="0" baseItem="0"/>
    <dataField name="'kilos" fld="11" baseField="0" baseItem="0"/>
  </dataFields>
  <formats count="28">
    <format dxfId="64">
      <pivotArea type="all" dataOnly="0" outline="0" fieldPosition="0"/>
    </format>
    <format dxfId="63">
      <pivotArea type="all" dataOnly="0" outline="0" fieldPosition="0"/>
    </format>
    <format dxfId="62">
      <pivotArea dataOnly="0" labelOnly="1" fieldPosition="0">
        <references count="1">
          <reference field="6" count="1">
            <x v="0"/>
          </reference>
        </references>
      </pivotArea>
    </format>
    <format dxfId="61">
      <pivotArea dataOnly="0" labelOnly="1" fieldPosition="0">
        <references count="1">
          <reference field="6" count="1">
            <x v="1"/>
          </reference>
        </references>
      </pivotArea>
    </format>
    <format dxfId="60">
      <pivotArea collapsedLevelsAreSubtotals="1" fieldPosition="0">
        <references count="2">
          <reference field="4294967294" count="4">
            <x v="0"/>
            <x v="1"/>
            <x v="2"/>
            <x v="3"/>
          </reference>
          <reference field="9" count="1" selected="0">
            <x v="0"/>
          </reference>
        </references>
      </pivotArea>
    </format>
    <format dxfId="59">
      <pivotArea collapsedLevelsAreSubtotals="1" fieldPosition="0">
        <references count="1">
          <reference field="9" count="1">
            <x v="1"/>
          </reference>
        </references>
      </pivotArea>
    </format>
    <format dxfId="58">
      <pivotArea collapsedLevelsAreSubtotals="1" fieldPosition="0">
        <references count="2">
          <reference field="4294967294" count="4">
            <x v="0"/>
            <x v="1"/>
            <x v="2"/>
            <x v="3"/>
          </reference>
          <reference field="9" count="1" selected="0">
            <x v="1"/>
          </reference>
        </references>
      </pivotArea>
    </format>
    <format dxfId="57">
      <pivotArea collapsedLevelsAreSubtotals="1" fieldPosition="0">
        <references count="1">
          <reference field="9" count="1">
            <x v="2"/>
          </reference>
        </references>
      </pivotArea>
    </format>
    <format dxfId="56">
      <pivotArea collapsedLevelsAreSubtotals="1" fieldPosition="0">
        <references count="2">
          <reference field="4294967294" count="4">
            <x v="0"/>
            <x v="1"/>
            <x v="2"/>
            <x v="3"/>
          </reference>
          <reference field="9" count="1" selected="0">
            <x v="2"/>
          </reference>
        </references>
      </pivotArea>
    </format>
    <format dxfId="55">
      <pivotArea collapsedLevelsAreSubtotals="1" fieldPosition="0">
        <references count="1">
          <reference field="9" count="1">
            <x v="3"/>
          </reference>
        </references>
      </pivotArea>
    </format>
    <format dxfId="54">
      <pivotArea collapsedLevelsAreSubtotals="1" fieldPosition="0">
        <references count="2">
          <reference field="4294967294" count="4">
            <x v="0"/>
            <x v="1"/>
            <x v="2"/>
            <x v="3"/>
          </reference>
          <reference field="9" count="1" selected="0">
            <x v="3"/>
          </reference>
        </references>
      </pivotArea>
    </format>
    <format dxfId="53">
      <pivotArea collapsedLevelsAreSubtotals="1" fieldPosition="0">
        <references count="1">
          <reference field="9" count="1">
            <x v="4"/>
          </reference>
        </references>
      </pivotArea>
    </format>
    <format dxfId="52">
      <pivotArea collapsedLevelsAreSubtotals="1" fieldPosition="0">
        <references count="2">
          <reference field="4294967294" count="4">
            <x v="0"/>
            <x v="1"/>
            <x v="2"/>
            <x v="3"/>
          </reference>
          <reference field="9" count="1" selected="0">
            <x v="4"/>
          </reference>
        </references>
      </pivotArea>
    </format>
    <format dxfId="51">
      <pivotArea collapsedLevelsAreSubtotals="1" fieldPosition="0">
        <references count="1">
          <reference field="9" count="1">
            <x v="5"/>
          </reference>
        </references>
      </pivotArea>
    </format>
    <format dxfId="50">
      <pivotArea collapsedLevelsAreSubtotals="1" fieldPosition="0">
        <references count="2">
          <reference field="4294967294" count="4">
            <x v="0"/>
            <x v="1"/>
            <x v="2"/>
            <x v="3"/>
          </reference>
          <reference field="9" count="1" selected="0">
            <x v="5"/>
          </reference>
        </references>
      </pivotArea>
    </format>
    <format dxfId="49">
      <pivotArea collapsedLevelsAreSubtotals="1" fieldPosition="0">
        <references count="1">
          <reference field="9" count="1">
            <x v="6"/>
          </reference>
        </references>
      </pivotArea>
    </format>
    <format dxfId="48">
      <pivotArea collapsedLevelsAreSubtotals="1" fieldPosition="0">
        <references count="2">
          <reference field="4294967294" count="4">
            <x v="0"/>
            <x v="1"/>
            <x v="2"/>
            <x v="3"/>
          </reference>
          <reference field="9" count="1" selected="0">
            <x v="6"/>
          </reference>
        </references>
      </pivotArea>
    </format>
    <format dxfId="47">
      <pivotArea field="9" grandCol="1" outline="0" collapsedLevelsAreSubtotals="1" axis="axisCol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  <format dxfId="46">
      <pivotArea dataOnly="0" labelOnly="1" grandCol="1" outline="0" fieldPosition="0"/>
    </format>
    <format dxfId="45">
      <pivotArea dataOnly="0" labelOnly="1" fieldPosition="0">
        <references count="1">
          <reference field="9" count="0"/>
        </references>
      </pivotArea>
    </format>
    <format dxfId="44">
      <pivotArea type="all" dataOnly="0" outline="0" fieldPosition="0"/>
    </format>
    <format dxfId="43">
      <pivotArea type="origin" dataOnly="0" labelOnly="1" outline="0" fieldPosition="0"/>
    </format>
    <format dxfId="42">
      <pivotArea field="6" type="button" dataOnly="0" labelOnly="1" outline="0" axis="axisRow" fieldPosition="0"/>
    </format>
    <format dxfId="41">
      <pivotArea field="9" type="button" dataOnly="0" labelOnly="1" outline="0" axis="axisCol" fieldPosition="0"/>
    </format>
    <format dxfId="40">
      <pivotArea type="topRight" dataOnly="0" labelOnly="1" outline="0" fieldPosition="0"/>
    </format>
    <format dxfId="39">
      <pivotArea dataOnly="0" labelOnly="1" fieldPosition="0">
        <references count="1">
          <reference field="9" count="0"/>
        </references>
      </pivotArea>
    </format>
    <format dxfId="38">
      <pivotArea dataOnly="0" labelOnly="1" grandCol="1" outline="0" fieldPosition="0"/>
    </format>
    <format dxfId="37">
      <pivotArea field="6" dataOnly="0" grandRow="1" axis="axisRow" fieldPosition="0">
        <references count="1">
          <reference field="4294967294" count="4" selected="0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2" cacheId="0" dataOnRows="1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rowHeaderCaption="Destinos" colHeaderCaption="transportistas">
  <location ref="A3:J135" firstHeaderRow="1" firstDataRow="2" firstDataCol="1"/>
  <pivotFields count="15">
    <pivotField dataField="1" showAll="0"/>
    <pivotField numFmtId="14" showAll="0"/>
    <pivotField showAll="0"/>
    <pivotField numFmtId="1" showAll="0"/>
    <pivotField dataField="1" numFmtId="1" showAll="0"/>
    <pivotField dataField="1" numFmtId="3" showAll="0"/>
    <pivotField axis="axisRow" showAll="0">
      <items count="3">
        <item x="1"/>
        <item x="0"/>
        <item t="default"/>
      </items>
    </pivotField>
    <pivotField numFmtId="1" showAll="0"/>
    <pivotField axis="axisCol" showAll="0">
      <items count="9">
        <item x="0"/>
        <item x="1"/>
        <item x="6"/>
        <item x="2"/>
        <item x="7"/>
        <item x="3"/>
        <item x="4"/>
        <item x="5"/>
        <item t="default"/>
      </items>
    </pivotField>
    <pivotField axis="axisRow" showAll="0">
      <items count="8">
        <item x="0"/>
        <item x="6"/>
        <item x="5"/>
        <item x="4"/>
        <item x="1"/>
        <item x="3"/>
        <item x="2"/>
        <item t="default"/>
      </items>
    </pivotField>
    <pivotField dataField="1" numFmtId="2" showAll="0"/>
    <pivotField dataField="1" numFmtId="3" showAll="0"/>
    <pivotField numFmtId="4" showAll="0"/>
    <pivotField numFmtId="4" showAll="0"/>
    <pivotField numFmtId="2" showAll="0"/>
  </pivotFields>
  <rowFields count="3">
    <field x="9"/>
    <field x="6"/>
    <field x="-2"/>
  </rowFields>
  <rowItems count="131">
    <i>
      <x/>
    </i>
    <i r="1">
      <x/>
    </i>
    <i r="2">
      <x/>
    </i>
    <i r="2" i="1">
      <x v="1"/>
    </i>
    <i r="2" i="2">
      <x v="2"/>
    </i>
    <i r="2" i="3">
      <x v="3"/>
    </i>
    <i r="2" i="4">
      <x v="4"/>
    </i>
    <i r="1">
      <x v="1"/>
    </i>
    <i r="2">
      <x/>
    </i>
    <i r="2" i="1">
      <x v="1"/>
    </i>
    <i r="2" i="2">
      <x v="2"/>
    </i>
    <i r="2" i="3">
      <x v="3"/>
    </i>
    <i r="2" i="4">
      <x v="4"/>
    </i>
    <i t="default">
      <x/>
    </i>
    <i t="default" i="1">
      <x/>
    </i>
    <i t="default" i="2">
      <x/>
    </i>
    <i t="default" i="3">
      <x/>
    </i>
    <i t="default" i="4">
      <x/>
    </i>
    <i>
      <x v="1"/>
    </i>
    <i r="1">
      <x/>
    </i>
    <i r="2">
      <x/>
    </i>
    <i r="2" i="1">
      <x v="1"/>
    </i>
    <i r="2" i="2">
      <x v="2"/>
    </i>
    <i r="2" i="3">
      <x v="3"/>
    </i>
    <i r="2" i="4">
      <x v="4"/>
    </i>
    <i r="1">
      <x v="1"/>
    </i>
    <i r="2">
      <x/>
    </i>
    <i r="2" i="1">
      <x v="1"/>
    </i>
    <i r="2" i="2">
      <x v="2"/>
    </i>
    <i r="2" i="3">
      <x v="3"/>
    </i>
    <i r="2" i="4">
      <x v="4"/>
    </i>
    <i t="default">
      <x v="1"/>
    </i>
    <i t="default" i="1">
      <x v="1"/>
    </i>
    <i t="default" i="2">
      <x v="1"/>
    </i>
    <i t="default" i="3">
      <x v="1"/>
    </i>
    <i t="default" i="4">
      <x v="1"/>
    </i>
    <i>
      <x v="2"/>
    </i>
    <i r="1">
      <x/>
    </i>
    <i r="2">
      <x/>
    </i>
    <i r="2" i="1">
      <x v="1"/>
    </i>
    <i r="2" i="2">
      <x v="2"/>
    </i>
    <i r="2" i="3">
      <x v="3"/>
    </i>
    <i r="2" i="4">
      <x v="4"/>
    </i>
    <i r="1">
      <x v="1"/>
    </i>
    <i r="2">
      <x/>
    </i>
    <i r="2" i="1">
      <x v="1"/>
    </i>
    <i r="2" i="2">
      <x v="2"/>
    </i>
    <i r="2" i="3">
      <x v="3"/>
    </i>
    <i r="2" i="4">
      <x v="4"/>
    </i>
    <i t="default">
      <x v="2"/>
    </i>
    <i t="default" i="1">
      <x v="2"/>
    </i>
    <i t="default" i="2">
      <x v="2"/>
    </i>
    <i t="default" i="3">
      <x v="2"/>
    </i>
    <i t="default" i="4">
      <x v="2"/>
    </i>
    <i>
      <x v="3"/>
    </i>
    <i r="1">
      <x/>
    </i>
    <i r="2">
      <x/>
    </i>
    <i r="2" i="1">
      <x v="1"/>
    </i>
    <i r="2" i="2">
      <x v="2"/>
    </i>
    <i r="2" i="3">
      <x v="3"/>
    </i>
    <i r="2" i="4">
      <x v="4"/>
    </i>
    <i r="1">
      <x v="1"/>
    </i>
    <i r="2">
      <x/>
    </i>
    <i r="2" i="1">
      <x v="1"/>
    </i>
    <i r="2" i="2">
      <x v="2"/>
    </i>
    <i r="2" i="3">
      <x v="3"/>
    </i>
    <i r="2" i="4">
      <x v="4"/>
    </i>
    <i t="default">
      <x v="3"/>
    </i>
    <i t="default" i="1">
      <x v="3"/>
    </i>
    <i t="default" i="2">
      <x v="3"/>
    </i>
    <i t="default" i="3">
      <x v="3"/>
    </i>
    <i t="default" i="4">
      <x v="3"/>
    </i>
    <i>
      <x v="4"/>
    </i>
    <i r="1">
      <x/>
    </i>
    <i r="2">
      <x/>
    </i>
    <i r="2" i="1">
      <x v="1"/>
    </i>
    <i r="2" i="2">
      <x v="2"/>
    </i>
    <i r="2" i="3">
      <x v="3"/>
    </i>
    <i r="2" i="4">
      <x v="4"/>
    </i>
    <i r="1">
      <x v="1"/>
    </i>
    <i r="2">
      <x/>
    </i>
    <i r="2" i="1">
      <x v="1"/>
    </i>
    <i r="2" i="2">
      <x v="2"/>
    </i>
    <i r="2" i="3">
      <x v="3"/>
    </i>
    <i r="2" i="4">
      <x v="4"/>
    </i>
    <i t="default">
      <x v="4"/>
    </i>
    <i t="default" i="1">
      <x v="4"/>
    </i>
    <i t="default" i="2">
      <x v="4"/>
    </i>
    <i t="default" i="3">
      <x v="4"/>
    </i>
    <i t="default" i="4">
      <x v="4"/>
    </i>
    <i>
      <x v="5"/>
    </i>
    <i r="1">
      <x/>
    </i>
    <i r="2">
      <x/>
    </i>
    <i r="2" i="1">
      <x v="1"/>
    </i>
    <i r="2" i="2">
      <x v="2"/>
    </i>
    <i r="2" i="3">
      <x v="3"/>
    </i>
    <i r="2" i="4">
      <x v="4"/>
    </i>
    <i r="1">
      <x v="1"/>
    </i>
    <i r="2">
      <x/>
    </i>
    <i r="2" i="1">
      <x v="1"/>
    </i>
    <i r="2" i="2">
      <x v="2"/>
    </i>
    <i r="2" i="3">
      <x v="3"/>
    </i>
    <i r="2" i="4">
      <x v="4"/>
    </i>
    <i t="default">
      <x v="5"/>
    </i>
    <i t="default" i="1">
      <x v="5"/>
    </i>
    <i t="default" i="2">
      <x v="5"/>
    </i>
    <i t="default" i="3">
      <x v="5"/>
    </i>
    <i t="default" i="4">
      <x v="5"/>
    </i>
    <i>
      <x v="6"/>
    </i>
    <i r="1">
      <x/>
    </i>
    <i r="2">
      <x/>
    </i>
    <i r="2" i="1">
      <x v="1"/>
    </i>
    <i r="2" i="2">
      <x v="2"/>
    </i>
    <i r="2" i="3">
      <x v="3"/>
    </i>
    <i r="2" i="4">
      <x v="4"/>
    </i>
    <i r="1">
      <x v="1"/>
    </i>
    <i r="2">
      <x/>
    </i>
    <i r="2" i="1">
      <x v="1"/>
    </i>
    <i r="2" i="2">
      <x v="2"/>
    </i>
    <i r="2" i="3">
      <x v="3"/>
    </i>
    <i r="2" i="4">
      <x v="4"/>
    </i>
    <i t="default">
      <x v="6"/>
    </i>
    <i t="default" i="1">
      <x v="6"/>
    </i>
    <i t="default" i="2">
      <x v="6"/>
    </i>
    <i t="default" i="3">
      <x v="6"/>
    </i>
    <i t="default" i="4">
      <x v="6"/>
    </i>
    <i t="grand">
      <x/>
    </i>
    <i t="grand" i="1">
      <x/>
    </i>
    <i t="grand" i="2">
      <x/>
    </i>
    <i t="grand" i="3">
      <x/>
    </i>
    <i t="grand" i="4">
      <x/>
    </i>
  </rowItems>
  <colFields count="1">
    <field x="8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5">
    <dataField name="'Importe factura €" fld="4" baseField="0" baseItem="0"/>
    <dataField name="'costo trafico €" fld="5" baseField="0" baseItem="0"/>
    <dataField name="'m3" fld="10" baseField="0" baseItem="0"/>
    <dataField name="'kilos" fld="11" baseField="0" baseItem="0"/>
    <dataField name="numero de envíos" fld="0" subtotal="count" baseField="0" baseItem="0"/>
  </dataFields>
  <formats count="11">
    <format dxfId="36">
      <pivotArea type="all" dataOnly="0" outline="0" fieldPosition="0"/>
    </format>
    <format dxfId="35">
      <pivotArea type="all" dataOnly="0" outline="0" fieldPosition="0"/>
    </format>
    <format dxfId="34">
      <pivotArea type="all" dataOnly="0" outline="0" fieldPosition="0"/>
    </format>
    <format dxfId="33">
      <pivotArea dataOnly="0" labelOnly="1" fieldPosition="0">
        <references count="1">
          <reference field="8" count="0"/>
        </references>
      </pivotArea>
    </format>
    <format dxfId="32">
      <pivotArea dataOnly="0" labelOnly="1" grandCol="1" outline="0" fieldPosition="0"/>
    </format>
    <format dxfId="31">
      <pivotArea type="origin" dataOnly="0" labelOnly="1" outline="0" fieldPosition="0"/>
    </format>
    <format dxfId="30">
      <pivotArea field="9" type="button" dataOnly="0" labelOnly="1" outline="0" axis="axisRow" fieldPosition="0"/>
    </format>
    <format dxfId="29">
      <pivotArea field="8" type="button" dataOnly="0" labelOnly="1" outline="0" axis="axisCol" fieldPosition="0"/>
    </format>
    <format dxfId="28">
      <pivotArea type="topRight" dataOnly="0" labelOnly="1" outline="0" fieldPosition="0"/>
    </format>
    <format dxfId="27">
      <pivotArea dataOnly="0" labelOnly="1" fieldPosition="0">
        <references count="1">
          <reference field="8" count="0"/>
        </references>
      </pivotArea>
    </format>
    <format dxfId="26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Tabla dinámica3" cacheId="1" dataOnRows="1" applyNumberFormats="0" applyBorderFormats="0" applyFontFormats="0" applyPatternFormats="0" applyAlignmentFormats="0" applyWidthHeightFormats="1" dataCaption="ITEMS" updatedVersion="3" minRefreshableVersion="3" showCalcMbrs="0" useAutoFormatting="1" itemPrintTitles="1" createdVersion="3" indent="0" outline="1" outlineData="1" multipleFieldFilters="0" colHeaderCaption="GRUPO">
  <location ref="A3:F7" firstHeaderRow="1" firstDataRow="2" firstDataCol="1" rowPageCount="1" colPageCount="1"/>
  <pivotFields count="16">
    <pivotField dataField="1" showAll="0"/>
    <pivotField numFmtId="14" showAll="0"/>
    <pivotField showAll="0"/>
    <pivotField numFmtId="1" showAll="0"/>
    <pivotField numFmtId="3" showAll="0"/>
    <pivotField dataField="1" numFmtId="3" showAll="0"/>
    <pivotField axis="axisPage" multipleItemSelectionAllowed="1" showAll="0">
      <items count="3">
        <item x="0"/>
        <item h="1" x="1"/>
        <item t="default"/>
      </items>
    </pivotField>
    <pivotField numFmtId="1" showAll="0"/>
    <pivotField showAll="0"/>
    <pivotField showAll="0"/>
    <pivotField dataField="1" numFmtId="2" showAll="0"/>
    <pivotField numFmtId="3" showAll="0"/>
    <pivotField numFmtId="4" showAll="0"/>
    <pivotField numFmtId="4" showAll="0"/>
    <pivotField numFmtId="2" showAll="0"/>
    <pivotField axis="axisCol" showAll="0">
      <items count="6">
        <item n="A; &gt; 30" x="0"/>
        <item n="B; &gt;20" x="1"/>
        <item n="C; &gt; 10" x="2"/>
        <item n="D; &gt; 5" x="3"/>
        <item n="E; &lt; 5" x="4"/>
        <item t="default"/>
      </items>
    </pivotField>
  </pivotFields>
  <rowFields count="1">
    <field x="-2"/>
  </rowFields>
  <rowItems count="3">
    <i>
      <x/>
    </i>
    <i i="1">
      <x v="1"/>
    </i>
    <i i="2">
      <x v="2"/>
    </i>
  </rowItems>
  <colFields count="1">
    <field x="15"/>
  </colFields>
  <colItems count="5">
    <i>
      <x/>
    </i>
    <i>
      <x v="2"/>
    </i>
    <i>
      <x v="3"/>
    </i>
    <i>
      <x v="4"/>
    </i>
    <i t="grand">
      <x/>
    </i>
  </colItems>
  <pageFields count="1">
    <pageField fld="6" hier="-1"/>
  </pageFields>
  <dataFields count="3">
    <dataField name="'M3" fld="10" baseField="0" baseItem="0"/>
    <dataField name="Costo tráfico" fld="5" baseField="0" baseItem="0"/>
    <dataField name="Nº envíos" fld="0" subtotal="count" baseField="0" baseItem="0"/>
  </dataFields>
  <formats count="13">
    <format dxfId="25">
      <pivotArea dataOnly="0" labelOnly="1" fieldPosition="0">
        <references count="1">
          <reference field="15" count="0"/>
        </references>
      </pivotArea>
    </format>
    <format dxfId="24">
      <pivotArea type="all" dataOnly="0" outline="0" fieldPosition="0"/>
    </format>
    <format dxfId="23">
      <pivotArea outline="0" collapsedLevelsAreSubtotals="1" fieldPosition="0"/>
    </format>
    <format dxfId="22">
      <pivotArea type="all" dataOnly="0" outline="0" fieldPosition="0"/>
    </format>
    <format dxfId="21">
      <pivotArea dataOnly="0" labelOnly="1" fieldPosition="0">
        <references count="1">
          <reference field="15" count="4">
            <x v="0"/>
            <x v="2"/>
            <x v="3"/>
            <x v="4"/>
          </reference>
        </references>
      </pivotArea>
    </format>
    <format dxfId="20">
      <pivotArea dataOnly="0" labelOnly="1" grandCol="1" outline="0" fieldPosition="0"/>
    </format>
    <format dxfId="19">
      <pivotArea type="all" dataOnly="0" outline="0" fieldPosition="0"/>
    </format>
    <format dxfId="18">
      <pivotArea type="origin" dataOnly="0" labelOnly="1" outline="0" fieldPosition="0"/>
    </format>
    <format dxfId="17">
      <pivotArea field="-2" type="button" dataOnly="0" labelOnly="1" outline="0" axis="axisRow" fieldPosition="0"/>
    </format>
    <format dxfId="16">
      <pivotArea field="15" type="button" dataOnly="0" labelOnly="1" outline="0" axis="axisCol" fieldPosition="0"/>
    </format>
    <format dxfId="15">
      <pivotArea type="topRight" dataOnly="0" labelOnly="1" outline="0" fieldPosition="0"/>
    </format>
    <format dxfId="14">
      <pivotArea dataOnly="0" labelOnly="1" fieldPosition="0">
        <references count="1">
          <reference field="15" count="4">
            <x v="0"/>
            <x v="2"/>
            <x v="3"/>
            <x v="4"/>
          </reference>
        </references>
      </pivotArea>
    </format>
    <format dxfId="13">
      <pivotArea dataOnly="0" labelOnly="1" grandCol="1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7"/>
  <sheetViews>
    <sheetView workbookViewId="0">
      <pane ySplit="1" topLeftCell="A11" activePane="bottomLeft" state="frozen"/>
      <selection pane="bottomLeft" activeCell="C17" sqref="C17"/>
    </sheetView>
  </sheetViews>
  <sheetFormatPr baseColWidth="10" defaultColWidth="11.44140625" defaultRowHeight="15.6"/>
  <cols>
    <col min="1" max="1" width="23.6640625" style="9" customWidth="1"/>
    <col min="2" max="2" width="12.44140625" style="8" customWidth="1"/>
    <col min="3" max="3" width="9.109375" style="11" customWidth="1"/>
    <col min="4" max="4" width="9.109375" style="9" customWidth="1"/>
    <col min="5" max="5" width="11.33203125" style="12" customWidth="1"/>
    <col min="6" max="6" width="10.33203125" style="12" customWidth="1"/>
    <col min="7" max="7" width="5.5546875" style="55" customWidth="1"/>
    <col min="8" max="8" width="8.33203125" style="9" customWidth="1"/>
    <col min="9" max="9" width="21.109375" style="9" customWidth="1"/>
    <col min="10" max="10" width="15.6640625" style="9" customWidth="1"/>
    <col min="11" max="16384" width="11.44140625" style="8"/>
  </cols>
  <sheetData>
    <row r="1" spans="1:10" ht="32.25" customHeight="1">
      <c r="A1" s="42" t="s">
        <v>13</v>
      </c>
      <c r="B1" s="42" t="s">
        <v>3</v>
      </c>
      <c r="C1" s="42" t="s">
        <v>11</v>
      </c>
      <c r="D1" s="42" t="s">
        <v>4</v>
      </c>
      <c r="E1" s="42" t="s">
        <v>45</v>
      </c>
      <c r="F1" s="42" t="s">
        <v>44</v>
      </c>
      <c r="G1" s="42" t="s">
        <v>6</v>
      </c>
      <c r="H1" s="42" t="s">
        <v>5</v>
      </c>
      <c r="I1" s="42" t="s">
        <v>7</v>
      </c>
      <c r="J1" s="42" t="s">
        <v>8</v>
      </c>
    </row>
    <row r="2" spans="1:10">
      <c r="A2" s="9" t="s">
        <v>22</v>
      </c>
      <c r="B2" s="10">
        <v>43710</v>
      </c>
      <c r="C2" s="11">
        <v>9</v>
      </c>
      <c r="D2" s="9">
        <v>3876</v>
      </c>
      <c r="E2" s="12">
        <v>14004</v>
      </c>
      <c r="F2" s="12">
        <v>332</v>
      </c>
      <c r="G2" s="55" t="s">
        <v>1</v>
      </c>
      <c r="H2" s="9">
        <v>2</v>
      </c>
      <c r="I2" s="9" t="s">
        <v>37</v>
      </c>
      <c r="J2" s="9" t="s">
        <v>14</v>
      </c>
    </row>
    <row r="3" spans="1:10">
      <c r="A3" s="9" t="s">
        <v>24</v>
      </c>
      <c r="B3" s="10">
        <v>43536</v>
      </c>
      <c r="C3" s="11">
        <v>3</v>
      </c>
      <c r="D3" s="9">
        <v>3947</v>
      </c>
      <c r="E3" s="12">
        <v>49003</v>
      </c>
      <c r="F3" s="12">
        <v>945</v>
      </c>
      <c r="G3" s="55" t="s">
        <v>1</v>
      </c>
      <c r="H3" s="9">
        <v>15</v>
      </c>
      <c r="I3" s="9" t="s">
        <v>41</v>
      </c>
      <c r="J3" s="9" t="s">
        <v>17</v>
      </c>
    </row>
    <row r="4" spans="1:10">
      <c r="A4" s="9" t="s">
        <v>25</v>
      </c>
      <c r="B4" s="10">
        <v>43562</v>
      </c>
      <c r="C4" s="11">
        <v>4</v>
      </c>
      <c r="D4" s="9">
        <v>3959</v>
      </c>
      <c r="E4" s="12">
        <v>4279</v>
      </c>
      <c r="F4" s="12">
        <v>248</v>
      </c>
      <c r="G4" s="55" t="s">
        <v>1</v>
      </c>
      <c r="H4" s="9">
        <v>1</v>
      </c>
      <c r="I4" s="9" t="s">
        <v>37</v>
      </c>
      <c r="J4" s="9" t="s">
        <v>14</v>
      </c>
    </row>
    <row r="5" spans="1:10">
      <c r="A5" s="9" t="s">
        <v>25</v>
      </c>
      <c r="B5" s="10">
        <v>43566</v>
      </c>
      <c r="C5" s="11">
        <v>4</v>
      </c>
      <c r="D5" s="9">
        <v>3967</v>
      </c>
      <c r="E5" s="12">
        <v>17941</v>
      </c>
      <c r="F5" s="12">
        <v>539</v>
      </c>
      <c r="G5" s="55" t="s">
        <v>1</v>
      </c>
      <c r="H5" s="9">
        <v>4</v>
      </c>
      <c r="I5" s="9" t="s">
        <v>37</v>
      </c>
      <c r="J5" s="9" t="s">
        <v>14</v>
      </c>
    </row>
    <row r="6" spans="1:10">
      <c r="A6" s="9" t="s">
        <v>25</v>
      </c>
      <c r="B6" s="10">
        <v>43670</v>
      </c>
      <c r="C6" s="11">
        <v>7</v>
      </c>
      <c r="D6" s="9">
        <v>70508</v>
      </c>
      <c r="E6" s="12">
        <v>3937</v>
      </c>
      <c r="F6" s="12">
        <v>286</v>
      </c>
      <c r="G6" s="55" t="s">
        <v>1</v>
      </c>
      <c r="H6" s="9">
        <v>1</v>
      </c>
      <c r="I6" s="9" t="s">
        <v>37</v>
      </c>
      <c r="J6" s="9" t="s">
        <v>14</v>
      </c>
    </row>
    <row r="7" spans="1:10">
      <c r="A7" s="9" t="s">
        <v>22</v>
      </c>
      <c r="B7" s="10">
        <v>43769</v>
      </c>
      <c r="C7" s="11">
        <v>10</v>
      </c>
      <c r="D7" s="9">
        <v>70733</v>
      </c>
      <c r="E7" s="12">
        <v>21229</v>
      </c>
      <c r="F7" s="12">
        <v>952</v>
      </c>
      <c r="G7" s="55" t="s">
        <v>1</v>
      </c>
      <c r="H7" s="9">
        <v>7</v>
      </c>
      <c r="I7" s="9" t="s">
        <v>37</v>
      </c>
      <c r="J7" s="9" t="s">
        <v>14</v>
      </c>
    </row>
    <row r="8" spans="1:10">
      <c r="A8" s="9" t="s">
        <v>22</v>
      </c>
      <c r="B8" s="10">
        <v>43799</v>
      </c>
      <c r="C8" s="11">
        <v>11</v>
      </c>
      <c r="D8" s="9">
        <v>70882</v>
      </c>
      <c r="E8" s="12">
        <v>7979</v>
      </c>
      <c r="F8" s="12">
        <v>660</v>
      </c>
      <c r="G8" s="55" t="s">
        <v>1</v>
      </c>
      <c r="H8" s="9">
        <v>3</v>
      </c>
      <c r="I8" s="9" t="s">
        <v>37</v>
      </c>
      <c r="J8" s="9" t="s">
        <v>14</v>
      </c>
    </row>
    <row r="9" spans="1:10">
      <c r="A9" s="9" t="s">
        <v>34</v>
      </c>
      <c r="B9" s="10">
        <v>43830</v>
      </c>
      <c r="C9" s="11">
        <v>12</v>
      </c>
      <c r="D9" s="9">
        <v>71040</v>
      </c>
      <c r="E9" s="12">
        <v>19866</v>
      </c>
      <c r="F9" s="12">
        <v>973</v>
      </c>
      <c r="G9" s="55" t="s">
        <v>1</v>
      </c>
      <c r="H9" s="9">
        <v>7</v>
      </c>
      <c r="I9" s="9" t="s">
        <v>37</v>
      </c>
      <c r="J9" s="9" t="s">
        <v>14</v>
      </c>
    </row>
    <row r="10" spans="1:10">
      <c r="A10" s="9" t="s">
        <v>24</v>
      </c>
      <c r="B10" s="10">
        <v>43475</v>
      </c>
      <c r="C10" s="11">
        <v>1</v>
      </c>
      <c r="D10" s="9">
        <v>970002</v>
      </c>
      <c r="E10" s="12">
        <v>7188</v>
      </c>
      <c r="F10" s="12">
        <v>576</v>
      </c>
      <c r="G10" s="55" t="s">
        <v>1</v>
      </c>
      <c r="H10" s="9">
        <v>3</v>
      </c>
      <c r="I10" s="9" t="s">
        <v>40</v>
      </c>
      <c r="J10" s="9" t="s">
        <v>17</v>
      </c>
    </row>
    <row r="11" spans="1:10">
      <c r="A11" s="9" t="s">
        <v>28</v>
      </c>
      <c r="B11" s="10">
        <v>43475</v>
      </c>
      <c r="C11" s="11">
        <v>1</v>
      </c>
      <c r="D11" s="9">
        <v>970003</v>
      </c>
      <c r="E11" s="12">
        <v>1693</v>
      </c>
      <c r="F11" s="12">
        <v>401</v>
      </c>
      <c r="G11" s="55" t="s">
        <v>1</v>
      </c>
      <c r="H11" s="9">
        <v>1</v>
      </c>
      <c r="I11" s="9" t="s">
        <v>40</v>
      </c>
      <c r="J11" s="9" t="s">
        <v>16</v>
      </c>
    </row>
    <row r="12" spans="1:10">
      <c r="A12" s="9" t="s">
        <v>24</v>
      </c>
      <c r="B12" s="10">
        <v>43475</v>
      </c>
      <c r="C12" s="11">
        <v>1</v>
      </c>
      <c r="D12" s="9">
        <v>970004</v>
      </c>
      <c r="E12" s="12">
        <v>29056</v>
      </c>
      <c r="F12" s="12">
        <v>893</v>
      </c>
      <c r="G12" s="55" t="s">
        <v>1</v>
      </c>
      <c r="H12" s="9">
        <v>9</v>
      </c>
      <c r="I12" s="9" t="s">
        <v>40</v>
      </c>
      <c r="J12" s="9" t="s">
        <v>17</v>
      </c>
    </row>
    <row r="13" spans="1:10">
      <c r="A13" s="9" t="s">
        <v>24</v>
      </c>
      <c r="B13" s="10">
        <v>43480</v>
      </c>
      <c r="C13" s="11">
        <v>1</v>
      </c>
      <c r="D13" s="9">
        <v>970005</v>
      </c>
      <c r="E13" s="12">
        <v>2712</v>
      </c>
      <c r="F13" s="12">
        <v>259</v>
      </c>
      <c r="G13" s="55" t="s">
        <v>1</v>
      </c>
      <c r="H13" s="9">
        <v>1</v>
      </c>
      <c r="I13" s="9" t="s">
        <v>37</v>
      </c>
      <c r="J13" s="9" t="s">
        <v>14</v>
      </c>
    </row>
    <row r="14" spans="1:10">
      <c r="A14" s="9" t="s">
        <v>24</v>
      </c>
      <c r="B14" s="10">
        <v>43482</v>
      </c>
      <c r="C14" s="11">
        <v>1</v>
      </c>
      <c r="D14" s="9">
        <v>970013</v>
      </c>
      <c r="E14" s="12">
        <v>1491</v>
      </c>
      <c r="F14" s="12">
        <v>175</v>
      </c>
      <c r="G14" s="55" t="s">
        <v>1</v>
      </c>
      <c r="H14" s="9">
        <v>1</v>
      </c>
      <c r="I14" s="9" t="s">
        <v>38</v>
      </c>
      <c r="J14" s="9" t="s">
        <v>14</v>
      </c>
    </row>
    <row r="15" spans="1:10">
      <c r="A15" s="9" t="s">
        <v>24</v>
      </c>
      <c r="B15" s="10">
        <v>43482</v>
      </c>
      <c r="C15" s="11">
        <v>1</v>
      </c>
      <c r="D15" s="9">
        <v>970014</v>
      </c>
      <c r="E15" s="12">
        <v>1898</v>
      </c>
      <c r="F15" s="12">
        <v>140</v>
      </c>
      <c r="G15" s="55" t="s">
        <v>1</v>
      </c>
      <c r="H15" s="9">
        <v>1</v>
      </c>
      <c r="I15" s="9" t="s">
        <v>38</v>
      </c>
      <c r="J15" s="9" t="s">
        <v>14</v>
      </c>
    </row>
    <row r="16" spans="1:10">
      <c r="A16" s="9" t="s">
        <v>28</v>
      </c>
      <c r="B16" s="10">
        <v>43482</v>
      </c>
      <c r="C16" s="11">
        <v>1</v>
      </c>
      <c r="D16" s="9">
        <v>970021</v>
      </c>
      <c r="E16" s="12">
        <v>7700</v>
      </c>
      <c r="F16" s="12">
        <v>239</v>
      </c>
      <c r="G16" s="55" t="s">
        <v>1</v>
      </c>
      <c r="H16" s="9">
        <v>1</v>
      </c>
      <c r="I16" s="9" t="s">
        <v>40</v>
      </c>
      <c r="J16" s="9" t="s">
        <v>16</v>
      </c>
    </row>
    <row r="17" spans="1:10">
      <c r="A17" s="9" t="s">
        <v>24</v>
      </c>
      <c r="B17" s="10">
        <v>43485</v>
      </c>
      <c r="C17" s="11">
        <v>1</v>
      </c>
      <c r="D17" s="9">
        <v>970022</v>
      </c>
      <c r="E17" s="12">
        <v>37051</v>
      </c>
      <c r="F17" s="12">
        <v>1700</v>
      </c>
      <c r="G17" s="55" t="s">
        <v>1</v>
      </c>
      <c r="H17" s="9">
        <v>12</v>
      </c>
      <c r="I17" s="9" t="s">
        <v>40</v>
      </c>
      <c r="J17" s="9" t="s">
        <v>17</v>
      </c>
    </row>
    <row r="18" spans="1:10">
      <c r="A18" s="9" t="s">
        <v>24</v>
      </c>
      <c r="B18" s="10">
        <v>43486</v>
      </c>
      <c r="C18" s="11">
        <v>1</v>
      </c>
      <c r="D18" s="9">
        <v>970023</v>
      </c>
      <c r="E18" s="12">
        <v>13692</v>
      </c>
      <c r="F18" s="12">
        <v>576</v>
      </c>
      <c r="G18" s="55" t="s">
        <v>1</v>
      </c>
      <c r="H18" s="9">
        <v>3</v>
      </c>
      <c r="I18" s="9" t="s">
        <v>40</v>
      </c>
      <c r="J18" s="9" t="s">
        <v>17</v>
      </c>
    </row>
    <row r="19" spans="1:10">
      <c r="A19" s="9" t="s">
        <v>24</v>
      </c>
      <c r="B19" s="10">
        <v>43487</v>
      </c>
      <c r="C19" s="11">
        <v>1</v>
      </c>
      <c r="D19" s="9">
        <v>970028</v>
      </c>
      <c r="E19" s="12">
        <v>12668</v>
      </c>
      <c r="F19" s="12">
        <v>560</v>
      </c>
      <c r="G19" s="55" t="s">
        <v>1</v>
      </c>
      <c r="H19" s="9">
        <v>4</v>
      </c>
      <c r="I19" s="9" t="s">
        <v>40</v>
      </c>
      <c r="J19" s="9" t="s">
        <v>17</v>
      </c>
    </row>
    <row r="20" spans="1:10">
      <c r="A20" s="9" t="s">
        <v>31</v>
      </c>
      <c r="B20" s="10">
        <v>43488</v>
      </c>
      <c r="C20" s="11">
        <v>1</v>
      </c>
      <c r="D20" s="9">
        <v>970031</v>
      </c>
      <c r="E20" s="12">
        <v>7494</v>
      </c>
      <c r="F20" s="12">
        <v>180</v>
      </c>
      <c r="G20" s="55" t="s">
        <v>1</v>
      </c>
      <c r="H20" s="9">
        <v>1</v>
      </c>
      <c r="I20" s="9" t="s">
        <v>39</v>
      </c>
      <c r="J20" s="9" t="s">
        <v>15</v>
      </c>
    </row>
    <row r="21" spans="1:10">
      <c r="A21" s="9" t="s">
        <v>24</v>
      </c>
      <c r="B21" s="10">
        <v>43489</v>
      </c>
      <c r="C21" s="11">
        <v>1</v>
      </c>
      <c r="D21" s="9">
        <v>970035</v>
      </c>
      <c r="E21" s="12">
        <v>3875</v>
      </c>
      <c r="F21" s="12">
        <v>189</v>
      </c>
      <c r="G21" s="55" t="s">
        <v>1</v>
      </c>
      <c r="H21" s="9">
        <v>1</v>
      </c>
      <c r="I21" s="9" t="s">
        <v>37</v>
      </c>
      <c r="J21" s="9" t="s">
        <v>14</v>
      </c>
    </row>
    <row r="22" spans="1:10">
      <c r="A22" s="9" t="s">
        <v>24</v>
      </c>
      <c r="B22" s="10">
        <v>43489</v>
      </c>
      <c r="C22" s="11">
        <v>1</v>
      </c>
      <c r="D22" s="9">
        <v>970036</v>
      </c>
      <c r="E22" s="12">
        <v>2032</v>
      </c>
      <c r="F22" s="12">
        <v>289</v>
      </c>
      <c r="G22" s="55" t="s">
        <v>1</v>
      </c>
      <c r="H22" s="9">
        <v>1</v>
      </c>
      <c r="I22" s="9" t="s">
        <v>40</v>
      </c>
      <c r="J22" s="9" t="s">
        <v>17</v>
      </c>
    </row>
    <row r="23" spans="1:10">
      <c r="A23" s="9" t="s">
        <v>28</v>
      </c>
      <c r="B23" s="10">
        <v>43496</v>
      </c>
      <c r="C23" s="11">
        <v>1</v>
      </c>
      <c r="D23" s="9">
        <v>970037</v>
      </c>
      <c r="E23" s="12">
        <v>9710</v>
      </c>
      <c r="F23" s="12">
        <v>180</v>
      </c>
      <c r="G23" s="55" t="s">
        <v>1</v>
      </c>
      <c r="H23" s="9">
        <v>2</v>
      </c>
      <c r="I23" s="9" t="s">
        <v>40</v>
      </c>
      <c r="J23" s="9" t="s">
        <v>16</v>
      </c>
    </row>
    <row r="24" spans="1:10">
      <c r="A24" s="9" t="s">
        <v>29</v>
      </c>
      <c r="B24" s="10">
        <v>43496</v>
      </c>
      <c r="C24" s="11">
        <v>1</v>
      </c>
      <c r="D24" s="9">
        <v>970046</v>
      </c>
      <c r="E24" s="12">
        <v>5677</v>
      </c>
      <c r="F24" s="12">
        <v>442</v>
      </c>
      <c r="G24" s="55" t="s">
        <v>1</v>
      </c>
      <c r="H24" s="9">
        <v>2</v>
      </c>
      <c r="I24" s="9" t="s">
        <v>40</v>
      </c>
      <c r="J24" s="9" t="s">
        <v>16</v>
      </c>
    </row>
    <row r="25" spans="1:10">
      <c r="A25" s="9" t="s">
        <v>32</v>
      </c>
      <c r="B25" s="10">
        <v>43500</v>
      </c>
      <c r="C25" s="11">
        <v>2</v>
      </c>
      <c r="D25" s="9">
        <v>970047</v>
      </c>
      <c r="E25" s="12">
        <v>12166</v>
      </c>
      <c r="F25" s="12">
        <v>950</v>
      </c>
      <c r="G25" s="55" t="s">
        <v>1</v>
      </c>
      <c r="H25" s="9">
        <v>12</v>
      </c>
      <c r="I25" s="9" t="s">
        <v>36</v>
      </c>
      <c r="J25" s="9" t="s">
        <v>46</v>
      </c>
    </row>
    <row r="26" spans="1:10">
      <c r="A26" s="9" t="s">
        <v>35</v>
      </c>
      <c r="B26" s="10">
        <v>43501</v>
      </c>
      <c r="C26" s="11">
        <v>2</v>
      </c>
      <c r="D26" s="9">
        <v>970051</v>
      </c>
      <c r="E26" s="12">
        <v>14041</v>
      </c>
      <c r="F26" s="12">
        <v>1034</v>
      </c>
      <c r="G26" s="55" t="s">
        <v>1</v>
      </c>
      <c r="H26" s="9">
        <v>5</v>
      </c>
      <c r="I26" s="9" t="s">
        <v>37</v>
      </c>
      <c r="J26" s="9" t="s">
        <v>14</v>
      </c>
    </row>
    <row r="27" spans="1:10">
      <c r="A27" s="9" t="s">
        <v>25</v>
      </c>
      <c r="B27" s="10">
        <v>43501</v>
      </c>
      <c r="C27" s="11">
        <v>2</v>
      </c>
      <c r="D27" s="9">
        <v>970052</v>
      </c>
      <c r="E27" s="12">
        <v>4522</v>
      </c>
      <c r="F27" s="12">
        <v>573</v>
      </c>
      <c r="G27" s="55" t="s">
        <v>1</v>
      </c>
      <c r="H27" s="9">
        <v>2</v>
      </c>
      <c r="I27" s="9" t="s">
        <v>40</v>
      </c>
      <c r="J27" s="9" t="s">
        <v>18</v>
      </c>
    </row>
    <row r="28" spans="1:10">
      <c r="A28" s="9" t="s">
        <v>26</v>
      </c>
      <c r="B28" s="10">
        <v>43515</v>
      </c>
      <c r="C28" s="11">
        <v>2</v>
      </c>
      <c r="D28" s="9">
        <v>970062</v>
      </c>
      <c r="E28" s="12">
        <v>6241</v>
      </c>
      <c r="F28" s="12">
        <v>69</v>
      </c>
      <c r="G28" s="55" t="s">
        <v>1</v>
      </c>
      <c r="H28" s="9">
        <v>1</v>
      </c>
      <c r="I28" s="9" t="s">
        <v>42</v>
      </c>
      <c r="J28" s="9" t="s">
        <v>16</v>
      </c>
    </row>
    <row r="29" spans="1:10">
      <c r="A29" s="9" t="s">
        <v>35</v>
      </c>
      <c r="B29" s="10">
        <v>43517</v>
      </c>
      <c r="C29" s="11">
        <v>2</v>
      </c>
      <c r="D29" s="9">
        <v>970064</v>
      </c>
      <c r="E29" s="12">
        <v>2288</v>
      </c>
      <c r="F29" s="12">
        <v>63</v>
      </c>
      <c r="G29" s="55" t="s">
        <v>1</v>
      </c>
      <c r="H29" s="9">
        <v>1</v>
      </c>
      <c r="I29" s="9" t="s">
        <v>37</v>
      </c>
      <c r="J29" s="9" t="s">
        <v>14</v>
      </c>
    </row>
    <row r="30" spans="1:10">
      <c r="A30" s="9" t="s">
        <v>35</v>
      </c>
      <c r="B30" s="10">
        <v>43517</v>
      </c>
      <c r="C30" s="11">
        <v>2</v>
      </c>
      <c r="D30" s="9">
        <v>970065</v>
      </c>
      <c r="E30" s="12">
        <v>3997</v>
      </c>
      <c r="F30" s="12">
        <v>73</v>
      </c>
      <c r="G30" s="55" t="s">
        <v>1</v>
      </c>
      <c r="H30" s="9">
        <v>1</v>
      </c>
      <c r="I30" s="9" t="s">
        <v>37</v>
      </c>
      <c r="J30" s="9" t="s">
        <v>14</v>
      </c>
    </row>
    <row r="31" spans="1:10">
      <c r="A31" s="9" t="s">
        <v>26</v>
      </c>
      <c r="B31" s="10">
        <v>43517</v>
      </c>
      <c r="C31" s="11">
        <v>2</v>
      </c>
      <c r="D31" s="9">
        <v>970066</v>
      </c>
      <c r="E31" s="12">
        <v>5761</v>
      </c>
      <c r="F31" s="12">
        <v>486</v>
      </c>
      <c r="G31" s="55" t="s">
        <v>1</v>
      </c>
      <c r="H31" s="9">
        <v>2</v>
      </c>
      <c r="I31" s="9" t="s">
        <v>40</v>
      </c>
      <c r="J31" s="9" t="s">
        <v>16</v>
      </c>
    </row>
    <row r="32" spans="1:10">
      <c r="A32" s="9" t="s">
        <v>28</v>
      </c>
      <c r="B32" s="10">
        <v>43517</v>
      </c>
      <c r="C32" s="11">
        <v>2</v>
      </c>
      <c r="D32" s="9">
        <v>970074</v>
      </c>
      <c r="E32" s="12">
        <v>10211</v>
      </c>
      <c r="F32" s="12">
        <v>653</v>
      </c>
      <c r="G32" s="55" t="s">
        <v>1</v>
      </c>
      <c r="H32" s="9">
        <v>2</v>
      </c>
      <c r="I32" s="9" t="s">
        <v>40</v>
      </c>
      <c r="J32" s="9" t="s">
        <v>16</v>
      </c>
    </row>
    <row r="33" spans="1:10">
      <c r="A33" s="9" t="s">
        <v>35</v>
      </c>
      <c r="B33" s="10">
        <v>43517</v>
      </c>
      <c r="C33" s="11">
        <v>2</v>
      </c>
      <c r="D33" s="9">
        <v>970076</v>
      </c>
      <c r="E33" s="12">
        <v>5293</v>
      </c>
      <c r="F33" s="12">
        <v>257</v>
      </c>
      <c r="G33" s="55" t="s">
        <v>1</v>
      </c>
      <c r="H33" s="9">
        <v>1</v>
      </c>
      <c r="I33" s="9" t="s">
        <v>37</v>
      </c>
      <c r="J33" s="9" t="s">
        <v>14</v>
      </c>
    </row>
    <row r="34" spans="1:10">
      <c r="A34" s="9" t="s">
        <v>35</v>
      </c>
      <c r="B34" s="10">
        <v>43517</v>
      </c>
      <c r="C34" s="11">
        <v>2</v>
      </c>
      <c r="D34" s="9">
        <v>970077</v>
      </c>
      <c r="E34" s="12">
        <v>9869</v>
      </c>
      <c r="F34" s="12">
        <v>183</v>
      </c>
      <c r="G34" s="55" t="s">
        <v>1</v>
      </c>
      <c r="H34" s="9">
        <v>2</v>
      </c>
      <c r="I34" s="9" t="s">
        <v>37</v>
      </c>
      <c r="J34" s="9" t="s">
        <v>14</v>
      </c>
    </row>
    <row r="35" spans="1:10">
      <c r="A35" s="9" t="s">
        <v>35</v>
      </c>
      <c r="B35" s="10">
        <v>43517</v>
      </c>
      <c r="C35" s="11">
        <v>2</v>
      </c>
      <c r="D35" s="9">
        <v>970078</v>
      </c>
      <c r="E35" s="12">
        <v>8951</v>
      </c>
      <c r="F35" s="12">
        <v>443</v>
      </c>
      <c r="G35" s="55" t="s">
        <v>1</v>
      </c>
      <c r="H35" s="9">
        <v>3</v>
      </c>
      <c r="I35" s="9" t="s">
        <v>37</v>
      </c>
      <c r="J35" s="9" t="s">
        <v>14</v>
      </c>
    </row>
    <row r="36" spans="1:10">
      <c r="A36" s="9" t="s">
        <v>32</v>
      </c>
      <c r="B36" s="10">
        <v>43520</v>
      </c>
      <c r="C36" s="11">
        <v>2</v>
      </c>
      <c r="D36" s="9">
        <v>970080</v>
      </c>
      <c r="E36" s="12">
        <v>9803</v>
      </c>
      <c r="F36" s="12">
        <v>1382</v>
      </c>
      <c r="G36" s="55" t="s">
        <v>1</v>
      </c>
      <c r="H36" s="9">
        <v>15</v>
      </c>
      <c r="I36" s="9" t="s">
        <v>40</v>
      </c>
      <c r="J36" s="9" t="s">
        <v>46</v>
      </c>
    </row>
    <row r="37" spans="1:10">
      <c r="A37" s="9" t="s">
        <v>24</v>
      </c>
      <c r="B37" s="10">
        <v>43521</v>
      </c>
      <c r="C37" s="11">
        <v>2</v>
      </c>
      <c r="D37" s="9">
        <v>970081</v>
      </c>
      <c r="E37" s="12">
        <v>13477</v>
      </c>
      <c r="F37" s="12">
        <v>369</v>
      </c>
      <c r="G37" s="55" t="s">
        <v>1</v>
      </c>
      <c r="H37" s="9">
        <v>4</v>
      </c>
      <c r="I37" s="9" t="s">
        <v>40</v>
      </c>
      <c r="J37" s="9" t="s">
        <v>17</v>
      </c>
    </row>
    <row r="38" spans="1:10">
      <c r="A38" s="9" t="s">
        <v>35</v>
      </c>
      <c r="B38" s="10">
        <v>43520</v>
      </c>
      <c r="C38" s="11">
        <v>2</v>
      </c>
      <c r="D38" s="9">
        <v>970083</v>
      </c>
      <c r="E38" s="12">
        <v>6078</v>
      </c>
      <c r="F38" s="12">
        <v>101</v>
      </c>
      <c r="G38" s="55" t="s">
        <v>1</v>
      </c>
      <c r="H38" s="9">
        <v>1</v>
      </c>
      <c r="I38" s="9" t="s">
        <v>37</v>
      </c>
      <c r="J38" s="9" t="s">
        <v>14</v>
      </c>
    </row>
    <row r="39" spans="1:10">
      <c r="A39" s="9" t="s">
        <v>26</v>
      </c>
      <c r="B39" s="10">
        <v>43521</v>
      </c>
      <c r="C39" s="11">
        <v>2</v>
      </c>
      <c r="D39" s="9">
        <v>970085</v>
      </c>
      <c r="E39" s="12">
        <v>11010</v>
      </c>
      <c r="F39" s="12">
        <v>210</v>
      </c>
      <c r="G39" s="55" t="s">
        <v>1</v>
      </c>
      <c r="H39" s="9">
        <v>3</v>
      </c>
      <c r="I39" s="9" t="s">
        <v>40</v>
      </c>
      <c r="J39" s="9" t="s">
        <v>16</v>
      </c>
    </row>
    <row r="40" spans="1:10">
      <c r="A40" s="9" t="s">
        <v>32</v>
      </c>
      <c r="B40" s="10">
        <v>43524</v>
      </c>
      <c r="C40" s="11">
        <v>2</v>
      </c>
      <c r="D40" s="9">
        <v>970089</v>
      </c>
      <c r="E40" s="12">
        <v>21976</v>
      </c>
      <c r="F40" s="12">
        <v>581</v>
      </c>
      <c r="G40" s="55" t="s">
        <v>1</v>
      </c>
      <c r="H40" s="9">
        <v>4</v>
      </c>
      <c r="I40" s="9" t="s">
        <v>40</v>
      </c>
      <c r="J40" s="9" t="s">
        <v>16</v>
      </c>
    </row>
    <row r="41" spans="1:10">
      <c r="A41" s="9" t="s">
        <v>35</v>
      </c>
      <c r="B41" s="10">
        <v>43524</v>
      </c>
      <c r="C41" s="11">
        <v>2</v>
      </c>
      <c r="D41" s="9">
        <v>970092</v>
      </c>
      <c r="E41" s="12">
        <v>13048</v>
      </c>
      <c r="F41" s="12">
        <v>197</v>
      </c>
      <c r="G41" s="55" t="s">
        <v>1</v>
      </c>
      <c r="H41" s="9">
        <v>2</v>
      </c>
      <c r="I41" s="9" t="s">
        <v>37</v>
      </c>
      <c r="J41" s="9" t="s">
        <v>14</v>
      </c>
    </row>
    <row r="42" spans="1:10">
      <c r="A42" s="9" t="s">
        <v>24</v>
      </c>
      <c r="B42" s="10">
        <v>43524</v>
      </c>
      <c r="C42" s="11">
        <v>2</v>
      </c>
      <c r="D42" s="9">
        <v>970094</v>
      </c>
      <c r="E42" s="12">
        <v>40236</v>
      </c>
      <c r="F42" s="12">
        <v>536</v>
      </c>
      <c r="G42" s="55" t="s">
        <v>1</v>
      </c>
      <c r="H42" s="9">
        <v>11</v>
      </c>
      <c r="I42" s="9" t="s">
        <v>41</v>
      </c>
      <c r="J42" s="9" t="s">
        <v>17</v>
      </c>
    </row>
    <row r="43" spans="1:10">
      <c r="A43" s="9" t="s">
        <v>29</v>
      </c>
      <c r="B43" s="10">
        <v>43537</v>
      </c>
      <c r="C43" s="11">
        <v>3</v>
      </c>
      <c r="D43" s="9">
        <v>970122</v>
      </c>
      <c r="E43" s="12">
        <v>2475</v>
      </c>
      <c r="F43" s="12">
        <v>428</v>
      </c>
      <c r="G43" s="55" t="s">
        <v>1</v>
      </c>
      <c r="H43" s="9">
        <v>2</v>
      </c>
      <c r="I43" s="9" t="s">
        <v>37</v>
      </c>
      <c r="J43" s="9" t="s">
        <v>16</v>
      </c>
    </row>
    <row r="44" spans="1:10">
      <c r="A44" s="9" t="s">
        <v>24</v>
      </c>
      <c r="B44" s="10">
        <v>43544</v>
      </c>
      <c r="C44" s="11">
        <v>3</v>
      </c>
      <c r="D44" s="9">
        <v>970135</v>
      </c>
      <c r="E44" s="12">
        <v>24827</v>
      </c>
      <c r="F44" s="12">
        <v>621</v>
      </c>
      <c r="G44" s="55" t="s">
        <v>1</v>
      </c>
      <c r="H44" s="9">
        <v>6</v>
      </c>
      <c r="I44" s="9" t="s">
        <v>41</v>
      </c>
      <c r="J44" s="9" t="s">
        <v>17</v>
      </c>
    </row>
    <row r="45" spans="1:10">
      <c r="A45" s="9" t="s">
        <v>25</v>
      </c>
      <c r="B45" s="10">
        <v>43544</v>
      </c>
      <c r="C45" s="11">
        <v>3</v>
      </c>
      <c r="D45" s="9">
        <v>970137</v>
      </c>
      <c r="E45" s="12">
        <v>7084</v>
      </c>
      <c r="F45" s="12">
        <v>663</v>
      </c>
      <c r="G45" s="55" t="s">
        <v>1</v>
      </c>
      <c r="H45" s="9">
        <v>3</v>
      </c>
      <c r="I45" s="9" t="s">
        <v>37</v>
      </c>
      <c r="J45" s="9" t="s">
        <v>14</v>
      </c>
    </row>
    <row r="46" spans="1:10">
      <c r="A46" s="9" t="s">
        <v>25</v>
      </c>
      <c r="B46" s="10">
        <v>43544</v>
      </c>
      <c r="C46" s="11">
        <v>3</v>
      </c>
      <c r="D46" s="9">
        <v>970139</v>
      </c>
      <c r="E46" s="12">
        <v>2572</v>
      </c>
      <c r="F46" s="12">
        <v>209</v>
      </c>
      <c r="G46" s="55" t="s">
        <v>1</v>
      </c>
      <c r="H46" s="9">
        <v>1</v>
      </c>
      <c r="I46" s="9" t="s">
        <v>43</v>
      </c>
      <c r="J46" s="9" t="s">
        <v>46</v>
      </c>
    </row>
    <row r="47" spans="1:10">
      <c r="A47" s="9" t="s">
        <v>25</v>
      </c>
      <c r="B47" s="10">
        <v>43544</v>
      </c>
      <c r="C47" s="11">
        <v>3</v>
      </c>
      <c r="D47" s="9">
        <v>970140</v>
      </c>
      <c r="E47" s="12">
        <v>4781</v>
      </c>
      <c r="F47" s="12">
        <v>150</v>
      </c>
      <c r="G47" s="55" t="s">
        <v>1</v>
      </c>
      <c r="H47" s="9">
        <v>2</v>
      </c>
      <c r="I47" s="9" t="s">
        <v>37</v>
      </c>
      <c r="J47" s="9" t="s">
        <v>14</v>
      </c>
    </row>
    <row r="48" spans="1:10">
      <c r="A48" s="9" t="s">
        <v>25</v>
      </c>
      <c r="B48" s="10">
        <v>43545</v>
      </c>
      <c r="C48" s="11">
        <v>3</v>
      </c>
      <c r="D48" s="9">
        <v>970141</v>
      </c>
      <c r="E48" s="12">
        <v>23290</v>
      </c>
      <c r="F48" s="12">
        <v>150</v>
      </c>
      <c r="G48" s="55" t="s">
        <v>1</v>
      </c>
      <c r="H48" s="9">
        <v>4</v>
      </c>
      <c r="I48" s="9" t="s">
        <v>37</v>
      </c>
      <c r="J48" s="9" t="s">
        <v>14</v>
      </c>
    </row>
    <row r="49" spans="1:10">
      <c r="A49" s="9" t="s">
        <v>25</v>
      </c>
      <c r="B49" s="10">
        <v>43545</v>
      </c>
      <c r="C49" s="11">
        <v>3</v>
      </c>
      <c r="D49" s="9">
        <v>970142</v>
      </c>
      <c r="E49" s="12">
        <v>3240</v>
      </c>
      <c r="F49" s="12">
        <v>500</v>
      </c>
      <c r="G49" s="55" t="s">
        <v>1</v>
      </c>
      <c r="H49" s="9">
        <v>2</v>
      </c>
      <c r="I49" s="9" t="s">
        <v>37</v>
      </c>
      <c r="J49" s="9" t="s">
        <v>14</v>
      </c>
    </row>
    <row r="50" spans="1:10">
      <c r="A50" s="9" t="s">
        <v>25</v>
      </c>
      <c r="B50" s="10">
        <v>43550</v>
      </c>
      <c r="C50" s="11">
        <v>3</v>
      </c>
      <c r="D50" s="9">
        <v>970148</v>
      </c>
      <c r="E50" s="12">
        <v>7670</v>
      </c>
      <c r="F50" s="12">
        <v>348</v>
      </c>
      <c r="G50" s="55" t="s">
        <v>1</v>
      </c>
      <c r="H50" s="9">
        <v>2</v>
      </c>
      <c r="I50" s="9" t="s">
        <v>37</v>
      </c>
      <c r="J50" s="9" t="s">
        <v>14</v>
      </c>
    </row>
    <row r="51" spans="1:10">
      <c r="A51" s="9" t="s">
        <v>28</v>
      </c>
      <c r="B51" s="10">
        <v>43550</v>
      </c>
      <c r="C51" s="11">
        <v>3</v>
      </c>
      <c r="D51" s="9">
        <v>970151</v>
      </c>
      <c r="E51" s="12">
        <v>9122</v>
      </c>
      <c r="F51" s="12">
        <v>325</v>
      </c>
      <c r="G51" s="55" t="s">
        <v>1</v>
      </c>
      <c r="H51" s="9">
        <v>2</v>
      </c>
      <c r="I51" s="9" t="s">
        <v>37</v>
      </c>
      <c r="J51" s="9" t="s">
        <v>16</v>
      </c>
    </row>
    <row r="52" spans="1:10">
      <c r="A52" s="9" t="s">
        <v>26</v>
      </c>
      <c r="B52" s="10">
        <v>43550</v>
      </c>
      <c r="C52" s="11">
        <v>3</v>
      </c>
      <c r="D52" s="9">
        <v>970152</v>
      </c>
      <c r="E52" s="12">
        <v>16804</v>
      </c>
      <c r="F52" s="12">
        <v>428</v>
      </c>
      <c r="G52" s="55" t="s">
        <v>1</v>
      </c>
      <c r="H52" s="9">
        <v>3</v>
      </c>
      <c r="I52" s="9" t="s">
        <v>37</v>
      </c>
      <c r="J52" s="9" t="s">
        <v>16</v>
      </c>
    </row>
    <row r="53" spans="1:10">
      <c r="A53" s="9" t="s">
        <v>25</v>
      </c>
      <c r="B53" s="10">
        <v>43550</v>
      </c>
      <c r="C53" s="11">
        <v>3</v>
      </c>
      <c r="D53" s="9">
        <v>970153</v>
      </c>
      <c r="E53" s="12">
        <v>210</v>
      </c>
      <c r="F53" s="12">
        <v>175</v>
      </c>
      <c r="G53" s="55" t="s">
        <v>1</v>
      </c>
      <c r="H53" s="9">
        <v>1</v>
      </c>
      <c r="I53" s="9" t="s">
        <v>37</v>
      </c>
      <c r="J53" s="9" t="s">
        <v>14</v>
      </c>
    </row>
    <row r="54" spans="1:10">
      <c r="A54" s="9" t="s">
        <v>31</v>
      </c>
      <c r="B54" s="10">
        <v>43550</v>
      </c>
      <c r="C54" s="11">
        <v>3</v>
      </c>
      <c r="D54" s="9">
        <v>970154</v>
      </c>
      <c r="E54" s="12">
        <v>2991</v>
      </c>
      <c r="F54" s="12">
        <v>170</v>
      </c>
      <c r="G54" s="55" t="s">
        <v>1</v>
      </c>
      <c r="H54" s="9">
        <v>1</v>
      </c>
      <c r="I54" s="9" t="s">
        <v>39</v>
      </c>
      <c r="J54" s="9" t="s">
        <v>15</v>
      </c>
    </row>
    <row r="55" spans="1:10">
      <c r="A55" s="9" t="s">
        <v>25</v>
      </c>
      <c r="B55" s="10">
        <v>43559</v>
      </c>
      <c r="C55" s="11">
        <v>4</v>
      </c>
      <c r="D55" s="9">
        <v>970167</v>
      </c>
      <c r="E55" s="12">
        <v>3391</v>
      </c>
      <c r="F55" s="12">
        <v>208</v>
      </c>
      <c r="G55" s="55" t="s">
        <v>1</v>
      </c>
      <c r="H55" s="9">
        <v>1</v>
      </c>
      <c r="I55" s="9" t="s">
        <v>37</v>
      </c>
      <c r="J55" s="9" t="s">
        <v>14</v>
      </c>
    </row>
    <row r="56" spans="1:10">
      <c r="A56" s="9" t="s">
        <v>33</v>
      </c>
      <c r="B56" s="10">
        <v>43559</v>
      </c>
      <c r="C56" s="11">
        <v>4</v>
      </c>
      <c r="D56" s="9">
        <v>970168</v>
      </c>
      <c r="E56" s="12">
        <v>7985</v>
      </c>
      <c r="F56" s="12">
        <v>215</v>
      </c>
      <c r="G56" s="55" t="s">
        <v>1</v>
      </c>
      <c r="H56" s="9">
        <v>1</v>
      </c>
      <c r="I56" s="9" t="s">
        <v>37</v>
      </c>
      <c r="J56" s="9" t="s">
        <v>14</v>
      </c>
    </row>
    <row r="57" spans="1:10">
      <c r="A57" s="9" t="s">
        <v>24</v>
      </c>
      <c r="B57" s="10">
        <v>43573</v>
      </c>
      <c r="C57" s="11">
        <v>4</v>
      </c>
      <c r="D57" s="9">
        <v>970184</v>
      </c>
      <c r="E57" s="12">
        <v>35231</v>
      </c>
      <c r="F57" s="12">
        <v>612</v>
      </c>
      <c r="G57" s="55" t="s">
        <v>1</v>
      </c>
      <c r="H57" s="9">
        <v>12</v>
      </c>
      <c r="I57" s="9" t="s">
        <v>41</v>
      </c>
      <c r="J57" s="9" t="s">
        <v>17</v>
      </c>
    </row>
    <row r="58" spans="1:10">
      <c r="A58" s="9" t="s">
        <v>25</v>
      </c>
      <c r="B58" s="10">
        <v>43573</v>
      </c>
      <c r="C58" s="11">
        <v>4</v>
      </c>
      <c r="D58" s="9">
        <v>970186</v>
      </c>
      <c r="E58" s="12">
        <v>16561</v>
      </c>
      <c r="F58" s="12">
        <v>579</v>
      </c>
      <c r="G58" s="55" t="s">
        <v>1</v>
      </c>
      <c r="H58" s="9">
        <v>4</v>
      </c>
      <c r="I58" s="9" t="s">
        <v>37</v>
      </c>
      <c r="J58" s="9" t="s">
        <v>14</v>
      </c>
    </row>
    <row r="59" spans="1:10">
      <c r="A59" s="9" t="s">
        <v>29</v>
      </c>
      <c r="B59" s="10">
        <v>43573</v>
      </c>
      <c r="C59" s="11">
        <v>4</v>
      </c>
      <c r="D59" s="9">
        <v>970190</v>
      </c>
      <c r="E59" s="12">
        <v>13532</v>
      </c>
      <c r="F59" s="12">
        <v>216</v>
      </c>
      <c r="G59" s="55" t="s">
        <v>1</v>
      </c>
      <c r="H59" s="9">
        <v>1</v>
      </c>
      <c r="I59" s="9" t="s">
        <v>37</v>
      </c>
      <c r="J59" s="9" t="s">
        <v>16</v>
      </c>
    </row>
    <row r="60" spans="1:10">
      <c r="A60" s="9" t="s">
        <v>25</v>
      </c>
      <c r="B60" s="10">
        <v>43573</v>
      </c>
      <c r="C60" s="11">
        <v>4</v>
      </c>
      <c r="D60" s="9">
        <v>970192</v>
      </c>
      <c r="E60" s="12">
        <v>9702</v>
      </c>
      <c r="F60" s="12">
        <v>500</v>
      </c>
      <c r="G60" s="55" t="s">
        <v>1</v>
      </c>
      <c r="H60" s="9">
        <v>2</v>
      </c>
      <c r="I60" s="9" t="s">
        <v>37</v>
      </c>
      <c r="J60" s="9" t="s">
        <v>14</v>
      </c>
    </row>
    <row r="61" spans="1:10">
      <c r="A61" s="9" t="s">
        <v>33</v>
      </c>
      <c r="B61" s="10">
        <v>43578</v>
      </c>
      <c r="C61" s="11">
        <v>4</v>
      </c>
      <c r="D61" s="9">
        <v>970219</v>
      </c>
      <c r="E61" s="12">
        <v>5969</v>
      </c>
      <c r="F61" s="12">
        <v>32</v>
      </c>
      <c r="G61" s="55" t="s">
        <v>1</v>
      </c>
      <c r="H61" s="9">
        <v>2</v>
      </c>
      <c r="I61" s="9" t="s">
        <v>37</v>
      </c>
      <c r="J61" s="9" t="s">
        <v>14</v>
      </c>
    </row>
    <row r="62" spans="1:10">
      <c r="A62" s="9" t="s">
        <v>25</v>
      </c>
      <c r="B62" s="10">
        <v>43578</v>
      </c>
      <c r="C62" s="11">
        <v>4</v>
      </c>
      <c r="D62" s="9">
        <v>970220</v>
      </c>
      <c r="E62" s="12">
        <v>3110</v>
      </c>
      <c r="F62" s="12">
        <v>411</v>
      </c>
      <c r="G62" s="55" t="s">
        <v>1</v>
      </c>
      <c r="H62" s="9">
        <v>1</v>
      </c>
      <c r="I62" s="9" t="s">
        <v>37</v>
      </c>
      <c r="J62" s="9" t="s">
        <v>14</v>
      </c>
    </row>
    <row r="63" spans="1:10">
      <c r="A63" s="9" t="s">
        <v>33</v>
      </c>
      <c r="B63" s="10">
        <v>43584</v>
      </c>
      <c r="C63" s="11">
        <v>4</v>
      </c>
      <c r="D63" s="9">
        <v>970231</v>
      </c>
      <c r="E63" s="12">
        <v>3211</v>
      </c>
      <c r="F63" s="12">
        <v>286</v>
      </c>
      <c r="G63" s="55" t="s">
        <v>1</v>
      </c>
      <c r="H63" s="9">
        <v>1</v>
      </c>
      <c r="I63" s="9" t="s">
        <v>37</v>
      </c>
      <c r="J63" s="9" t="s">
        <v>14</v>
      </c>
    </row>
    <row r="64" spans="1:10">
      <c r="A64" s="9" t="s">
        <v>25</v>
      </c>
      <c r="B64" s="10">
        <v>43585</v>
      </c>
      <c r="C64" s="11">
        <v>4</v>
      </c>
      <c r="D64" s="9">
        <v>970236</v>
      </c>
      <c r="E64" s="12">
        <v>8186</v>
      </c>
      <c r="F64" s="12">
        <v>163</v>
      </c>
      <c r="G64" s="55" t="s">
        <v>1</v>
      </c>
      <c r="H64" s="9">
        <v>1</v>
      </c>
      <c r="I64" s="9" t="s">
        <v>37</v>
      </c>
      <c r="J64" s="9" t="s">
        <v>14</v>
      </c>
    </row>
    <row r="65" spans="1:10">
      <c r="A65" s="9" t="s">
        <v>25</v>
      </c>
      <c r="B65" s="10">
        <v>43585</v>
      </c>
      <c r="C65" s="11">
        <v>4</v>
      </c>
      <c r="D65" s="9">
        <v>970237</v>
      </c>
      <c r="E65" s="12">
        <v>2032</v>
      </c>
      <c r="F65" s="12">
        <v>278</v>
      </c>
      <c r="G65" s="55" t="s">
        <v>1</v>
      </c>
      <c r="H65" s="9">
        <v>1</v>
      </c>
      <c r="I65" s="9" t="s">
        <v>37</v>
      </c>
      <c r="J65" s="9" t="s">
        <v>14</v>
      </c>
    </row>
    <row r="66" spans="1:10">
      <c r="A66" s="9" t="s">
        <v>33</v>
      </c>
      <c r="B66" s="10">
        <v>43585</v>
      </c>
      <c r="C66" s="11">
        <v>4</v>
      </c>
      <c r="D66" s="9">
        <v>970238</v>
      </c>
      <c r="E66" s="12">
        <v>27404</v>
      </c>
      <c r="F66" s="12">
        <v>680</v>
      </c>
      <c r="G66" s="55" t="s">
        <v>1</v>
      </c>
      <c r="H66" s="9">
        <v>9</v>
      </c>
      <c r="I66" s="9" t="s">
        <v>37</v>
      </c>
      <c r="J66" s="9" t="s">
        <v>14</v>
      </c>
    </row>
    <row r="67" spans="1:10">
      <c r="A67" s="9" t="s">
        <v>25</v>
      </c>
      <c r="B67" s="10">
        <v>43592</v>
      </c>
      <c r="C67" s="11">
        <v>5</v>
      </c>
      <c r="D67" s="9">
        <v>970240</v>
      </c>
      <c r="E67" s="12">
        <v>8628</v>
      </c>
      <c r="F67" s="12">
        <v>191</v>
      </c>
      <c r="G67" s="55" t="s">
        <v>1</v>
      </c>
      <c r="H67" s="9">
        <v>2</v>
      </c>
      <c r="I67" s="9" t="s">
        <v>37</v>
      </c>
      <c r="J67" s="9" t="s">
        <v>14</v>
      </c>
    </row>
    <row r="68" spans="1:10">
      <c r="A68" s="9" t="s">
        <v>25</v>
      </c>
      <c r="B68" s="10">
        <v>43592</v>
      </c>
      <c r="C68" s="11">
        <v>5</v>
      </c>
      <c r="D68" s="9">
        <v>970241</v>
      </c>
      <c r="E68" s="12">
        <v>4065</v>
      </c>
      <c r="F68" s="12">
        <v>369</v>
      </c>
      <c r="G68" s="55" t="s">
        <v>1</v>
      </c>
      <c r="H68" s="9">
        <v>2</v>
      </c>
      <c r="I68" s="9" t="s">
        <v>37</v>
      </c>
      <c r="J68" s="9" t="s">
        <v>14</v>
      </c>
    </row>
    <row r="69" spans="1:10">
      <c r="A69" s="9" t="s">
        <v>24</v>
      </c>
      <c r="B69" s="10">
        <v>43585</v>
      </c>
      <c r="C69" s="11">
        <v>4</v>
      </c>
      <c r="D69" s="9">
        <v>970242</v>
      </c>
      <c r="E69" s="12">
        <v>7545</v>
      </c>
      <c r="F69" s="12">
        <v>250</v>
      </c>
      <c r="G69" s="55" t="s">
        <v>1</v>
      </c>
      <c r="H69" s="9">
        <v>3</v>
      </c>
      <c r="I69" s="9" t="s">
        <v>41</v>
      </c>
      <c r="J69" s="9" t="s">
        <v>17</v>
      </c>
    </row>
    <row r="70" spans="1:10">
      <c r="A70" s="9" t="s">
        <v>25</v>
      </c>
      <c r="B70" s="10">
        <v>43594</v>
      </c>
      <c r="C70" s="11">
        <v>5</v>
      </c>
      <c r="D70" s="9">
        <v>970246</v>
      </c>
      <c r="E70" s="12">
        <v>6163</v>
      </c>
      <c r="F70" s="12">
        <v>131</v>
      </c>
      <c r="G70" s="55" t="s">
        <v>1</v>
      </c>
      <c r="H70" s="9">
        <v>1</v>
      </c>
      <c r="I70" s="9" t="s">
        <v>37</v>
      </c>
      <c r="J70" s="9" t="s">
        <v>14</v>
      </c>
    </row>
    <row r="71" spans="1:10">
      <c r="A71" s="9" t="s">
        <v>26</v>
      </c>
      <c r="B71" s="10">
        <v>43594</v>
      </c>
      <c r="C71" s="11">
        <v>5</v>
      </c>
      <c r="D71" s="9">
        <v>970248</v>
      </c>
      <c r="E71" s="12">
        <v>6818</v>
      </c>
      <c r="F71" s="12">
        <v>257</v>
      </c>
      <c r="G71" s="55" t="s">
        <v>1</v>
      </c>
      <c r="H71" s="9">
        <v>2</v>
      </c>
      <c r="I71" s="9" t="s">
        <v>37</v>
      </c>
      <c r="J71" s="9" t="s">
        <v>16</v>
      </c>
    </row>
    <row r="72" spans="1:10">
      <c r="A72" s="9" t="s">
        <v>23</v>
      </c>
      <c r="B72" s="10">
        <v>43598</v>
      </c>
      <c r="C72" s="11">
        <v>5</v>
      </c>
      <c r="D72" s="9">
        <v>970252</v>
      </c>
      <c r="E72" s="12">
        <v>1217</v>
      </c>
      <c r="F72" s="12">
        <v>200</v>
      </c>
      <c r="G72" s="55" t="s">
        <v>1</v>
      </c>
      <c r="H72" s="9">
        <v>1</v>
      </c>
      <c r="I72" s="9" t="s">
        <v>41</v>
      </c>
      <c r="J72" s="9" t="s">
        <v>17</v>
      </c>
    </row>
    <row r="73" spans="1:10">
      <c r="A73" s="9" t="s">
        <v>25</v>
      </c>
      <c r="B73" s="10">
        <v>43601</v>
      </c>
      <c r="C73" s="11">
        <v>5</v>
      </c>
      <c r="D73" s="9">
        <v>970262</v>
      </c>
      <c r="E73" s="12">
        <v>6240</v>
      </c>
      <c r="F73" s="12">
        <v>460</v>
      </c>
      <c r="G73" s="55" t="s">
        <v>1</v>
      </c>
      <c r="H73" s="9">
        <v>1</v>
      </c>
      <c r="I73" s="9" t="s">
        <v>37</v>
      </c>
      <c r="J73" s="9" t="s">
        <v>14</v>
      </c>
    </row>
    <row r="74" spans="1:10">
      <c r="A74" s="9" t="s">
        <v>25</v>
      </c>
      <c r="B74" s="10">
        <v>43601</v>
      </c>
      <c r="C74" s="11">
        <v>5</v>
      </c>
      <c r="D74" s="9">
        <v>970263</v>
      </c>
      <c r="E74" s="12">
        <v>12410</v>
      </c>
      <c r="F74" s="12">
        <v>221</v>
      </c>
      <c r="G74" s="55" t="s">
        <v>1</v>
      </c>
      <c r="H74" s="9">
        <v>2</v>
      </c>
      <c r="I74" s="9" t="s">
        <v>37</v>
      </c>
      <c r="J74" s="9" t="s">
        <v>14</v>
      </c>
    </row>
    <row r="75" spans="1:10">
      <c r="A75" s="9" t="s">
        <v>28</v>
      </c>
      <c r="B75" s="10">
        <v>43601</v>
      </c>
      <c r="C75" s="11">
        <v>5</v>
      </c>
      <c r="D75" s="9">
        <v>970263</v>
      </c>
      <c r="E75" s="12">
        <v>8979</v>
      </c>
      <c r="F75" s="12">
        <v>332</v>
      </c>
      <c r="G75" s="55" t="s">
        <v>1</v>
      </c>
      <c r="H75" s="9">
        <v>2</v>
      </c>
      <c r="I75" s="9" t="s">
        <v>37</v>
      </c>
      <c r="J75" s="9" t="s">
        <v>16</v>
      </c>
    </row>
    <row r="76" spans="1:10">
      <c r="A76" s="9" t="s">
        <v>32</v>
      </c>
      <c r="B76" s="10">
        <v>43601</v>
      </c>
      <c r="C76" s="11">
        <v>5</v>
      </c>
      <c r="D76" s="9">
        <v>970264</v>
      </c>
      <c r="E76" s="12">
        <v>9703</v>
      </c>
      <c r="F76" s="12">
        <v>604</v>
      </c>
      <c r="G76" s="55" t="s">
        <v>1</v>
      </c>
      <c r="H76" s="9">
        <v>5</v>
      </c>
      <c r="I76" s="9" t="s">
        <v>37</v>
      </c>
      <c r="J76" s="9" t="s">
        <v>16</v>
      </c>
    </row>
    <row r="77" spans="1:10">
      <c r="A77" s="9" t="s">
        <v>33</v>
      </c>
      <c r="B77" s="10">
        <v>43601</v>
      </c>
      <c r="C77" s="11">
        <v>5</v>
      </c>
      <c r="D77" s="9">
        <v>970266</v>
      </c>
      <c r="E77" s="12">
        <v>835</v>
      </c>
      <c r="F77" s="12">
        <v>175</v>
      </c>
      <c r="G77" s="55" t="s">
        <v>1</v>
      </c>
      <c r="H77" s="9">
        <v>1</v>
      </c>
      <c r="I77" s="9" t="s">
        <v>37</v>
      </c>
      <c r="J77" s="9" t="s">
        <v>14</v>
      </c>
    </row>
    <row r="78" spans="1:10">
      <c r="A78" s="9" t="s">
        <v>23</v>
      </c>
      <c r="B78" s="10">
        <v>43601</v>
      </c>
      <c r="C78" s="11">
        <v>5</v>
      </c>
      <c r="D78" s="9">
        <v>970267</v>
      </c>
      <c r="E78" s="12">
        <v>8730</v>
      </c>
      <c r="F78" s="12">
        <v>142</v>
      </c>
      <c r="G78" s="55" t="s">
        <v>1</v>
      </c>
      <c r="H78" s="9">
        <v>2</v>
      </c>
      <c r="I78" s="9" t="s">
        <v>41</v>
      </c>
      <c r="J78" s="9" t="s">
        <v>17</v>
      </c>
    </row>
    <row r="79" spans="1:10">
      <c r="A79" s="9" t="s">
        <v>33</v>
      </c>
      <c r="B79" s="10">
        <v>43606</v>
      </c>
      <c r="C79" s="11">
        <v>5</v>
      </c>
      <c r="D79" s="9">
        <v>970287</v>
      </c>
      <c r="E79" s="12">
        <v>6422</v>
      </c>
      <c r="F79" s="12">
        <v>275</v>
      </c>
      <c r="G79" s="55" t="s">
        <v>1</v>
      </c>
      <c r="H79" s="9">
        <v>2</v>
      </c>
      <c r="I79" s="9" t="s">
        <v>37</v>
      </c>
      <c r="J79" s="9" t="s">
        <v>14</v>
      </c>
    </row>
    <row r="80" spans="1:10">
      <c r="A80" s="9" t="s">
        <v>32</v>
      </c>
      <c r="B80" s="10">
        <v>43607</v>
      </c>
      <c r="C80" s="11">
        <v>5</v>
      </c>
      <c r="D80" s="9">
        <v>970290</v>
      </c>
      <c r="E80" s="12">
        <v>8330</v>
      </c>
      <c r="F80" s="12">
        <v>644</v>
      </c>
      <c r="G80" s="55" t="s">
        <v>1</v>
      </c>
      <c r="H80" s="9">
        <v>8</v>
      </c>
      <c r="I80" s="9" t="s">
        <v>43</v>
      </c>
      <c r="J80" s="9" t="s">
        <v>46</v>
      </c>
    </row>
    <row r="81" spans="1:10">
      <c r="A81" s="9" t="s">
        <v>23</v>
      </c>
      <c r="B81" s="10">
        <v>43608</v>
      </c>
      <c r="C81" s="11">
        <v>5</v>
      </c>
      <c r="D81" s="9">
        <v>970291</v>
      </c>
      <c r="E81" s="12">
        <v>3716</v>
      </c>
      <c r="F81" s="12">
        <v>93</v>
      </c>
      <c r="G81" s="55" t="s">
        <v>1</v>
      </c>
      <c r="H81" s="9">
        <v>2</v>
      </c>
      <c r="I81" s="9" t="s">
        <v>41</v>
      </c>
      <c r="J81" s="9" t="s">
        <v>17</v>
      </c>
    </row>
    <row r="82" spans="1:10">
      <c r="A82" s="9" t="s">
        <v>25</v>
      </c>
      <c r="B82" s="10">
        <v>43608</v>
      </c>
      <c r="C82" s="11">
        <v>5</v>
      </c>
      <c r="D82" s="9">
        <v>970293</v>
      </c>
      <c r="E82" s="12">
        <v>5937</v>
      </c>
      <c r="F82" s="12">
        <v>460</v>
      </c>
      <c r="G82" s="55" t="s">
        <v>1</v>
      </c>
      <c r="H82" s="9">
        <v>1</v>
      </c>
      <c r="I82" s="9" t="s">
        <v>37</v>
      </c>
      <c r="J82" s="9" t="s">
        <v>14</v>
      </c>
    </row>
    <row r="83" spans="1:10">
      <c r="A83" s="9" t="s">
        <v>33</v>
      </c>
      <c r="B83" s="10">
        <v>43608</v>
      </c>
      <c r="C83" s="11">
        <v>5</v>
      </c>
      <c r="D83" s="9">
        <v>970294</v>
      </c>
      <c r="E83" s="12">
        <v>7257</v>
      </c>
      <c r="F83" s="12">
        <v>215</v>
      </c>
      <c r="G83" s="55" t="s">
        <v>1</v>
      </c>
      <c r="H83" s="9">
        <v>1</v>
      </c>
      <c r="I83" s="9" t="s">
        <v>37</v>
      </c>
      <c r="J83" s="9" t="s">
        <v>14</v>
      </c>
    </row>
    <row r="84" spans="1:10">
      <c r="A84" s="9" t="s">
        <v>32</v>
      </c>
      <c r="B84" s="10">
        <v>43608</v>
      </c>
      <c r="C84" s="11">
        <v>5</v>
      </c>
      <c r="D84" s="9">
        <v>970295</v>
      </c>
      <c r="E84" s="12">
        <v>12544</v>
      </c>
      <c r="F84" s="12">
        <v>468</v>
      </c>
      <c r="G84" s="55" t="s">
        <v>1</v>
      </c>
      <c r="H84" s="9">
        <v>2</v>
      </c>
      <c r="I84" s="9" t="s">
        <v>37</v>
      </c>
      <c r="J84" s="9" t="s">
        <v>16</v>
      </c>
    </row>
    <row r="85" spans="1:10">
      <c r="A85" s="9" t="s">
        <v>23</v>
      </c>
      <c r="B85" s="10">
        <v>43608</v>
      </c>
      <c r="C85" s="11">
        <v>5</v>
      </c>
      <c r="D85" s="9">
        <v>970296</v>
      </c>
      <c r="E85" s="12">
        <v>17551</v>
      </c>
      <c r="F85" s="12">
        <v>548</v>
      </c>
      <c r="G85" s="55" t="s">
        <v>1</v>
      </c>
      <c r="H85" s="9">
        <v>4</v>
      </c>
      <c r="I85" s="9" t="s">
        <v>41</v>
      </c>
      <c r="J85" s="9" t="s">
        <v>17</v>
      </c>
    </row>
    <row r="86" spans="1:10">
      <c r="A86" s="9" t="s">
        <v>25</v>
      </c>
      <c r="B86" s="10">
        <v>43612</v>
      </c>
      <c r="C86" s="11">
        <v>5</v>
      </c>
      <c r="D86" s="9">
        <v>970297</v>
      </c>
      <c r="E86" s="12">
        <v>5207</v>
      </c>
      <c r="F86" s="12">
        <v>204</v>
      </c>
      <c r="G86" s="55" t="s">
        <v>1</v>
      </c>
      <c r="H86" s="9">
        <v>1</v>
      </c>
      <c r="I86" s="9" t="s">
        <v>37</v>
      </c>
      <c r="J86" s="9" t="s">
        <v>14</v>
      </c>
    </row>
    <row r="87" spans="1:10">
      <c r="A87" s="9" t="s">
        <v>23</v>
      </c>
      <c r="B87" s="10">
        <v>43612</v>
      </c>
      <c r="C87" s="11">
        <v>5</v>
      </c>
      <c r="D87" s="9">
        <v>970298</v>
      </c>
      <c r="E87" s="12">
        <v>15893</v>
      </c>
      <c r="F87" s="12">
        <v>630</v>
      </c>
      <c r="G87" s="55" t="s">
        <v>1</v>
      </c>
      <c r="H87" s="9">
        <v>5</v>
      </c>
      <c r="I87" s="9" t="s">
        <v>37</v>
      </c>
      <c r="J87" s="9" t="s">
        <v>16</v>
      </c>
    </row>
    <row r="88" spans="1:10">
      <c r="A88" s="9" t="s">
        <v>23</v>
      </c>
      <c r="B88" s="10">
        <v>43613</v>
      </c>
      <c r="C88" s="11">
        <v>5</v>
      </c>
      <c r="D88" s="9">
        <v>970304</v>
      </c>
      <c r="E88" s="12">
        <v>8215</v>
      </c>
      <c r="F88" s="12">
        <v>720</v>
      </c>
      <c r="G88" s="55" t="s">
        <v>1</v>
      </c>
      <c r="H88" s="9">
        <v>2</v>
      </c>
      <c r="I88" s="9" t="s">
        <v>40</v>
      </c>
      <c r="J88" s="9" t="s">
        <v>19</v>
      </c>
    </row>
    <row r="89" spans="1:10">
      <c r="A89" s="9" t="s">
        <v>23</v>
      </c>
      <c r="B89" s="10">
        <v>43615</v>
      </c>
      <c r="C89" s="11">
        <v>5</v>
      </c>
      <c r="D89" s="9">
        <v>970315</v>
      </c>
      <c r="E89" s="12">
        <v>33767</v>
      </c>
      <c r="F89" s="12">
        <v>615</v>
      </c>
      <c r="G89" s="55" t="s">
        <v>1</v>
      </c>
      <c r="H89" s="9">
        <v>9</v>
      </c>
      <c r="I89" s="9" t="s">
        <v>41</v>
      </c>
      <c r="J89" s="9" t="s">
        <v>17</v>
      </c>
    </row>
    <row r="90" spans="1:10">
      <c r="A90" s="9" t="s">
        <v>24</v>
      </c>
      <c r="B90" s="10">
        <v>43622</v>
      </c>
      <c r="C90" s="11">
        <v>6</v>
      </c>
      <c r="D90" s="9">
        <v>970327</v>
      </c>
      <c r="E90" s="12">
        <v>15522</v>
      </c>
      <c r="F90" s="12">
        <v>300</v>
      </c>
      <c r="G90" s="55" t="s">
        <v>1</v>
      </c>
      <c r="H90" s="9">
        <v>6</v>
      </c>
      <c r="I90" s="9" t="s">
        <v>41</v>
      </c>
      <c r="J90" s="9" t="s">
        <v>17</v>
      </c>
    </row>
    <row r="91" spans="1:10">
      <c r="A91" s="9" t="s">
        <v>26</v>
      </c>
      <c r="B91" s="10">
        <v>43622</v>
      </c>
      <c r="C91" s="11">
        <v>6</v>
      </c>
      <c r="D91" s="9">
        <v>970328</v>
      </c>
      <c r="E91" s="12">
        <v>3107</v>
      </c>
      <c r="F91" s="12">
        <v>307</v>
      </c>
      <c r="G91" s="55" t="s">
        <v>1</v>
      </c>
      <c r="H91" s="9">
        <v>1</v>
      </c>
      <c r="I91" s="9" t="s">
        <v>37</v>
      </c>
      <c r="J91" s="9" t="s">
        <v>16</v>
      </c>
    </row>
    <row r="92" spans="1:10">
      <c r="A92" s="9" t="s">
        <v>29</v>
      </c>
      <c r="B92" s="10">
        <v>43622</v>
      </c>
      <c r="C92" s="11">
        <v>6</v>
      </c>
      <c r="D92" s="9">
        <v>970329</v>
      </c>
      <c r="E92" s="12">
        <v>1137</v>
      </c>
      <c r="F92" s="12">
        <v>140</v>
      </c>
      <c r="G92" s="55" t="s">
        <v>1</v>
      </c>
      <c r="H92" s="9">
        <v>1</v>
      </c>
      <c r="I92" s="9" t="s">
        <v>37</v>
      </c>
      <c r="J92" s="9" t="s">
        <v>16</v>
      </c>
    </row>
    <row r="93" spans="1:10">
      <c r="A93" s="9" t="s">
        <v>31</v>
      </c>
      <c r="B93" s="10">
        <v>43622</v>
      </c>
      <c r="C93" s="11">
        <v>6</v>
      </c>
      <c r="D93" s="9">
        <v>970330</v>
      </c>
      <c r="E93" s="12">
        <v>26746</v>
      </c>
      <c r="F93" s="12">
        <v>575</v>
      </c>
      <c r="G93" s="55" t="s">
        <v>1</v>
      </c>
      <c r="H93" s="9">
        <v>4</v>
      </c>
      <c r="I93" s="9" t="s">
        <v>37</v>
      </c>
      <c r="J93" s="9" t="s">
        <v>16</v>
      </c>
    </row>
    <row r="94" spans="1:10">
      <c r="A94" s="9" t="s">
        <v>23</v>
      </c>
      <c r="B94" s="10">
        <v>43622</v>
      </c>
      <c r="C94" s="11">
        <v>6</v>
      </c>
      <c r="D94" s="9">
        <v>970331</v>
      </c>
      <c r="E94" s="12">
        <v>9863</v>
      </c>
      <c r="F94" s="12">
        <v>204</v>
      </c>
      <c r="G94" s="55" t="s">
        <v>1</v>
      </c>
      <c r="H94" s="9">
        <v>1</v>
      </c>
      <c r="I94" s="9" t="s">
        <v>37</v>
      </c>
      <c r="J94" s="9" t="s">
        <v>14</v>
      </c>
    </row>
    <row r="95" spans="1:10">
      <c r="A95" s="9" t="s">
        <v>25</v>
      </c>
      <c r="B95" s="10">
        <v>43626</v>
      </c>
      <c r="C95" s="11">
        <v>6</v>
      </c>
      <c r="D95" s="9">
        <v>970333</v>
      </c>
      <c r="E95" s="12">
        <v>8131</v>
      </c>
      <c r="F95" s="12">
        <v>900</v>
      </c>
      <c r="G95" s="55" t="s">
        <v>1</v>
      </c>
      <c r="H95" s="9">
        <v>2</v>
      </c>
      <c r="I95" s="9" t="s">
        <v>40</v>
      </c>
      <c r="J95" s="9" t="s">
        <v>19</v>
      </c>
    </row>
    <row r="96" spans="1:10">
      <c r="A96" s="9" t="s">
        <v>20</v>
      </c>
      <c r="B96" s="10">
        <v>43626</v>
      </c>
      <c r="C96" s="11">
        <v>6</v>
      </c>
      <c r="D96" s="9">
        <v>970335</v>
      </c>
      <c r="E96" s="12">
        <v>13753</v>
      </c>
      <c r="F96" s="12">
        <v>397</v>
      </c>
      <c r="G96" s="55" t="s">
        <v>1</v>
      </c>
      <c r="H96" s="9">
        <v>2</v>
      </c>
      <c r="I96" s="9" t="s">
        <v>37</v>
      </c>
      <c r="J96" s="9" t="s">
        <v>16</v>
      </c>
    </row>
    <row r="97" spans="1:10">
      <c r="A97" s="9" t="s">
        <v>24</v>
      </c>
      <c r="B97" s="10">
        <v>43627</v>
      </c>
      <c r="C97" s="11">
        <v>6</v>
      </c>
      <c r="D97" s="9">
        <v>970338</v>
      </c>
      <c r="E97" s="12">
        <v>18328</v>
      </c>
      <c r="F97" s="12">
        <v>248</v>
      </c>
      <c r="G97" s="55" t="s">
        <v>1</v>
      </c>
      <c r="H97" s="9">
        <v>4</v>
      </c>
      <c r="I97" s="9" t="s">
        <v>40</v>
      </c>
      <c r="J97" s="9" t="s">
        <v>17</v>
      </c>
    </row>
    <row r="98" spans="1:10">
      <c r="A98" s="9" t="s">
        <v>33</v>
      </c>
      <c r="B98" s="10">
        <v>43628</v>
      </c>
      <c r="C98" s="11">
        <v>6</v>
      </c>
      <c r="D98" s="9">
        <v>970341</v>
      </c>
      <c r="E98" s="12">
        <v>5664</v>
      </c>
      <c r="F98" s="12">
        <v>1090</v>
      </c>
      <c r="G98" s="55" t="s">
        <v>1</v>
      </c>
      <c r="H98" s="9">
        <v>9</v>
      </c>
      <c r="I98" s="9" t="s">
        <v>37</v>
      </c>
      <c r="J98" s="9" t="s">
        <v>14</v>
      </c>
    </row>
    <row r="99" spans="1:10">
      <c r="A99" s="9" t="s">
        <v>23</v>
      </c>
      <c r="B99" s="10">
        <v>43628</v>
      </c>
      <c r="C99" s="11">
        <v>6</v>
      </c>
      <c r="D99" s="9">
        <v>970342</v>
      </c>
      <c r="E99" s="12">
        <v>6305</v>
      </c>
      <c r="F99" s="12">
        <v>500</v>
      </c>
      <c r="G99" s="55" t="s">
        <v>1</v>
      </c>
      <c r="H99" s="9">
        <v>2</v>
      </c>
      <c r="I99" s="9" t="s">
        <v>37</v>
      </c>
      <c r="J99" s="9" t="s">
        <v>14</v>
      </c>
    </row>
    <row r="100" spans="1:10">
      <c r="A100" s="9" t="s">
        <v>24</v>
      </c>
      <c r="B100" s="10">
        <v>43634</v>
      </c>
      <c r="C100" s="11">
        <v>6</v>
      </c>
      <c r="D100" s="9">
        <v>970353</v>
      </c>
      <c r="E100" s="12">
        <v>4122</v>
      </c>
      <c r="F100" s="12">
        <v>260</v>
      </c>
      <c r="G100" s="55" t="s">
        <v>1</v>
      </c>
      <c r="H100" s="9">
        <v>2</v>
      </c>
      <c r="I100" s="9" t="s">
        <v>40</v>
      </c>
      <c r="J100" s="9" t="s">
        <v>17</v>
      </c>
    </row>
    <row r="101" spans="1:10">
      <c r="A101" s="9" t="s">
        <v>23</v>
      </c>
      <c r="B101" s="10">
        <v>43636</v>
      </c>
      <c r="C101" s="11">
        <v>6</v>
      </c>
      <c r="D101" s="9">
        <v>970357</v>
      </c>
      <c r="E101" s="12">
        <v>5229</v>
      </c>
      <c r="F101" s="12">
        <v>278</v>
      </c>
      <c r="G101" s="55" t="s">
        <v>1</v>
      </c>
      <c r="H101" s="9">
        <v>1</v>
      </c>
      <c r="I101" s="9" t="s">
        <v>37</v>
      </c>
      <c r="J101" s="9" t="s">
        <v>14</v>
      </c>
    </row>
    <row r="102" spans="1:10">
      <c r="A102" s="9" t="s">
        <v>23</v>
      </c>
      <c r="B102" s="10">
        <v>43636</v>
      </c>
      <c r="C102" s="11">
        <v>6</v>
      </c>
      <c r="D102" s="9">
        <v>970358</v>
      </c>
      <c r="E102" s="12">
        <v>3079</v>
      </c>
      <c r="F102" s="12">
        <v>196</v>
      </c>
      <c r="G102" s="55" t="s">
        <v>1</v>
      </c>
      <c r="H102" s="9">
        <v>1</v>
      </c>
      <c r="I102" s="9" t="s">
        <v>37</v>
      </c>
      <c r="J102" s="9" t="s">
        <v>14</v>
      </c>
    </row>
    <row r="103" spans="1:10">
      <c r="A103" s="9" t="s">
        <v>26</v>
      </c>
      <c r="B103" s="10">
        <v>43636</v>
      </c>
      <c r="C103" s="11">
        <v>6</v>
      </c>
      <c r="D103" s="9">
        <v>970359</v>
      </c>
      <c r="E103" s="12">
        <v>1457</v>
      </c>
      <c r="F103" s="12">
        <v>135</v>
      </c>
      <c r="G103" s="55" t="s">
        <v>1</v>
      </c>
      <c r="H103" s="9">
        <v>1</v>
      </c>
      <c r="I103" s="9" t="s">
        <v>37</v>
      </c>
      <c r="J103" s="9" t="s">
        <v>16</v>
      </c>
    </row>
    <row r="104" spans="1:10">
      <c r="A104" s="9" t="s">
        <v>24</v>
      </c>
      <c r="B104" s="10">
        <v>43636</v>
      </c>
      <c r="C104" s="11">
        <v>6</v>
      </c>
      <c r="D104" s="9">
        <v>970360</v>
      </c>
      <c r="E104" s="12">
        <v>8730</v>
      </c>
      <c r="F104" s="12">
        <v>260</v>
      </c>
      <c r="G104" s="55" t="s">
        <v>1</v>
      </c>
      <c r="H104" s="9">
        <v>2</v>
      </c>
      <c r="I104" s="9" t="s">
        <v>40</v>
      </c>
      <c r="J104" s="9" t="s">
        <v>17</v>
      </c>
    </row>
    <row r="105" spans="1:10">
      <c r="A105" s="9" t="s">
        <v>24</v>
      </c>
      <c r="B105" s="10">
        <v>43636</v>
      </c>
      <c r="C105" s="11">
        <v>6</v>
      </c>
      <c r="D105" s="9">
        <v>970361</v>
      </c>
      <c r="E105" s="12">
        <v>35104</v>
      </c>
      <c r="F105" s="12">
        <v>761</v>
      </c>
      <c r="G105" s="55" t="s">
        <v>1</v>
      </c>
      <c r="H105" s="9">
        <v>10</v>
      </c>
      <c r="I105" s="9" t="s">
        <v>40</v>
      </c>
      <c r="J105" s="9" t="s">
        <v>17</v>
      </c>
    </row>
    <row r="106" spans="1:10">
      <c r="A106" s="9" t="s">
        <v>25</v>
      </c>
      <c r="B106" s="10">
        <v>43640</v>
      </c>
      <c r="C106" s="11">
        <v>6</v>
      </c>
      <c r="D106" s="9">
        <v>970367</v>
      </c>
      <c r="E106" s="12">
        <v>69849</v>
      </c>
      <c r="F106" s="12">
        <v>2550</v>
      </c>
      <c r="G106" s="55" t="s">
        <v>1</v>
      </c>
      <c r="H106" s="9">
        <v>22</v>
      </c>
      <c r="I106" s="9" t="s">
        <v>43</v>
      </c>
      <c r="J106" s="9" t="s">
        <v>18</v>
      </c>
    </row>
    <row r="107" spans="1:10">
      <c r="A107" s="9" t="s">
        <v>23</v>
      </c>
      <c r="B107" s="10">
        <v>43640</v>
      </c>
      <c r="C107" s="11">
        <v>6</v>
      </c>
      <c r="D107" s="9">
        <v>970368</v>
      </c>
      <c r="E107" s="12">
        <v>10279</v>
      </c>
      <c r="F107" s="12">
        <v>543</v>
      </c>
      <c r="G107" s="55" t="s">
        <v>1</v>
      </c>
      <c r="H107" s="9">
        <v>3</v>
      </c>
      <c r="I107" s="9" t="s">
        <v>37</v>
      </c>
      <c r="J107" s="9" t="s">
        <v>14</v>
      </c>
    </row>
    <row r="108" spans="1:10">
      <c r="A108" s="9" t="s">
        <v>29</v>
      </c>
      <c r="B108" s="10">
        <v>43642</v>
      </c>
      <c r="C108" s="11">
        <v>6</v>
      </c>
      <c r="D108" s="9">
        <v>970373</v>
      </c>
      <c r="E108" s="12">
        <v>2029</v>
      </c>
      <c r="F108" s="12">
        <v>216</v>
      </c>
      <c r="G108" s="55" t="s">
        <v>1</v>
      </c>
      <c r="H108" s="9">
        <v>1</v>
      </c>
      <c r="I108" s="9" t="s">
        <v>37</v>
      </c>
      <c r="J108" s="9" t="s">
        <v>16</v>
      </c>
    </row>
    <row r="109" spans="1:10">
      <c r="A109" s="9" t="s">
        <v>24</v>
      </c>
      <c r="B109" s="10">
        <v>43643</v>
      </c>
      <c r="C109" s="11">
        <v>6</v>
      </c>
      <c r="D109" s="9">
        <v>970378</v>
      </c>
      <c r="E109" s="12">
        <v>53254</v>
      </c>
      <c r="F109" s="12">
        <v>693</v>
      </c>
      <c r="G109" s="55" t="s">
        <v>1</v>
      </c>
      <c r="H109" s="9">
        <v>16</v>
      </c>
      <c r="I109" s="9" t="s">
        <v>40</v>
      </c>
      <c r="J109" s="9" t="s">
        <v>17</v>
      </c>
    </row>
    <row r="110" spans="1:10">
      <c r="A110" s="9" t="s">
        <v>24</v>
      </c>
      <c r="B110" s="10">
        <v>43643</v>
      </c>
      <c r="C110" s="11">
        <v>6</v>
      </c>
      <c r="D110" s="9">
        <v>970379</v>
      </c>
      <c r="E110" s="12">
        <v>8368</v>
      </c>
      <c r="F110" s="12">
        <v>389</v>
      </c>
      <c r="G110" s="55" t="s">
        <v>1</v>
      </c>
      <c r="H110" s="9">
        <v>3</v>
      </c>
      <c r="I110" s="9" t="s">
        <v>40</v>
      </c>
      <c r="J110" s="9" t="s">
        <v>17</v>
      </c>
    </row>
    <row r="111" spans="1:10">
      <c r="A111" s="9" t="s">
        <v>26</v>
      </c>
      <c r="B111" s="10">
        <v>43650</v>
      </c>
      <c r="C111" s="11">
        <v>7</v>
      </c>
      <c r="D111" s="9">
        <v>970400</v>
      </c>
      <c r="E111" s="12">
        <v>55402</v>
      </c>
      <c r="F111" s="12">
        <v>1234</v>
      </c>
      <c r="G111" s="55" t="s">
        <v>1</v>
      </c>
      <c r="H111" s="9">
        <v>14</v>
      </c>
      <c r="I111" s="9" t="s">
        <v>40</v>
      </c>
      <c r="J111" s="9" t="s">
        <v>17</v>
      </c>
    </row>
    <row r="112" spans="1:10">
      <c r="A112" s="9" t="s">
        <v>26</v>
      </c>
      <c r="B112" s="10">
        <v>43650</v>
      </c>
      <c r="C112" s="11">
        <v>7</v>
      </c>
      <c r="D112" s="9">
        <v>970401</v>
      </c>
      <c r="E112" s="12">
        <v>9704</v>
      </c>
      <c r="F112" s="12">
        <v>617</v>
      </c>
      <c r="G112" s="55" t="s">
        <v>1</v>
      </c>
      <c r="H112" s="9">
        <v>7</v>
      </c>
      <c r="I112" s="9" t="s">
        <v>40</v>
      </c>
      <c r="J112" s="9" t="s">
        <v>17</v>
      </c>
    </row>
    <row r="113" spans="1:10">
      <c r="A113" s="9" t="s">
        <v>25</v>
      </c>
      <c r="B113" s="10">
        <v>43654</v>
      </c>
      <c r="C113" s="11">
        <v>7</v>
      </c>
      <c r="D113" s="9">
        <v>970404</v>
      </c>
      <c r="E113" s="12">
        <v>4439</v>
      </c>
      <c r="F113" s="12">
        <v>182</v>
      </c>
      <c r="G113" s="55" t="s">
        <v>1</v>
      </c>
      <c r="H113" s="9">
        <v>1</v>
      </c>
      <c r="I113" s="9" t="s">
        <v>37</v>
      </c>
      <c r="J113" s="9" t="s">
        <v>14</v>
      </c>
    </row>
    <row r="114" spans="1:10">
      <c r="A114" s="9" t="s">
        <v>25</v>
      </c>
      <c r="B114" s="10">
        <v>43656</v>
      </c>
      <c r="C114" s="11">
        <v>7</v>
      </c>
      <c r="D114" s="9">
        <v>970408</v>
      </c>
      <c r="E114" s="12">
        <v>6205</v>
      </c>
      <c r="F114" s="12">
        <v>174</v>
      </c>
      <c r="G114" s="55" t="s">
        <v>1</v>
      </c>
      <c r="H114" s="9">
        <v>1</v>
      </c>
      <c r="I114" s="9" t="s">
        <v>37</v>
      </c>
      <c r="J114" s="9" t="s">
        <v>14</v>
      </c>
    </row>
    <row r="115" spans="1:10">
      <c r="A115" s="9" t="s">
        <v>26</v>
      </c>
      <c r="B115" s="10">
        <v>43661</v>
      </c>
      <c r="C115" s="11">
        <v>7</v>
      </c>
      <c r="D115" s="9">
        <v>970415</v>
      </c>
      <c r="E115" s="12">
        <v>3277</v>
      </c>
      <c r="F115" s="12">
        <v>308</v>
      </c>
      <c r="G115" s="55" t="s">
        <v>1</v>
      </c>
      <c r="H115" s="9">
        <v>1</v>
      </c>
      <c r="I115" s="9" t="s">
        <v>37</v>
      </c>
      <c r="J115" s="9" t="s">
        <v>16</v>
      </c>
    </row>
    <row r="116" spans="1:10">
      <c r="A116" s="9" t="s">
        <v>26</v>
      </c>
      <c r="B116" s="10">
        <v>43661</v>
      </c>
      <c r="C116" s="11">
        <v>7</v>
      </c>
      <c r="D116" s="9">
        <v>970416</v>
      </c>
      <c r="E116" s="12">
        <v>66561</v>
      </c>
      <c r="F116" s="12">
        <v>1165</v>
      </c>
      <c r="G116" s="55" t="s">
        <v>1</v>
      </c>
      <c r="H116" s="9">
        <v>17</v>
      </c>
      <c r="I116" s="9" t="s">
        <v>40</v>
      </c>
      <c r="J116" s="9" t="s">
        <v>17</v>
      </c>
    </row>
    <row r="117" spans="1:10">
      <c r="A117" s="9" t="s">
        <v>26</v>
      </c>
      <c r="B117" s="10">
        <v>43661</v>
      </c>
      <c r="C117" s="11">
        <v>7</v>
      </c>
      <c r="D117" s="9">
        <v>970419</v>
      </c>
      <c r="E117" s="12">
        <v>31973</v>
      </c>
      <c r="F117" s="12">
        <v>686</v>
      </c>
      <c r="G117" s="55" t="s">
        <v>1</v>
      </c>
      <c r="H117" s="9">
        <v>10</v>
      </c>
      <c r="I117" s="9" t="s">
        <v>40</v>
      </c>
      <c r="J117" s="9" t="s">
        <v>17</v>
      </c>
    </row>
    <row r="118" spans="1:10">
      <c r="A118" s="9" t="s">
        <v>25</v>
      </c>
      <c r="B118" s="10">
        <v>43664</v>
      </c>
      <c r="C118" s="11">
        <v>7</v>
      </c>
      <c r="D118" s="9">
        <v>970429</v>
      </c>
      <c r="E118" s="12">
        <v>7273</v>
      </c>
      <c r="F118" s="12">
        <v>376</v>
      </c>
      <c r="G118" s="55" t="s">
        <v>1</v>
      </c>
      <c r="H118" s="9">
        <v>2</v>
      </c>
      <c r="I118" s="9" t="s">
        <v>43</v>
      </c>
      <c r="J118" s="9" t="s">
        <v>46</v>
      </c>
    </row>
    <row r="119" spans="1:10">
      <c r="A119" s="9" t="s">
        <v>25</v>
      </c>
      <c r="B119" s="10">
        <v>43664</v>
      </c>
      <c r="C119" s="11">
        <v>7</v>
      </c>
      <c r="D119" s="9">
        <v>970431</v>
      </c>
      <c r="E119" s="12">
        <v>9393</v>
      </c>
      <c r="F119" s="12">
        <v>538</v>
      </c>
      <c r="G119" s="55" t="s">
        <v>1</v>
      </c>
      <c r="H119" s="9">
        <v>2</v>
      </c>
      <c r="I119" s="9" t="s">
        <v>37</v>
      </c>
      <c r="J119" s="9" t="s">
        <v>14</v>
      </c>
    </row>
    <row r="120" spans="1:10">
      <c r="A120" s="9" t="s">
        <v>25</v>
      </c>
      <c r="B120" s="10">
        <v>43664</v>
      </c>
      <c r="C120" s="11">
        <v>7</v>
      </c>
      <c r="D120" s="9">
        <v>970434</v>
      </c>
      <c r="E120" s="12">
        <v>2267</v>
      </c>
      <c r="F120" s="12">
        <v>232</v>
      </c>
      <c r="G120" s="55" t="s">
        <v>1</v>
      </c>
      <c r="H120" s="9">
        <v>1</v>
      </c>
      <c r="I120" s="9" t="s">
        <v>37</v>
      </c>
      <c r="J120" s="9" t="s">
        <v>14</v>
      </c>
    </row>
    <row r="121" spans="1:10">
      <c r="A121" s="9" t="s">
        <v>25</v>
      </c>
      <c r="B121" s="10">
        <v>43664</v>
      </c>
      <c r="C121" s="11">
        <v>7</v>
      </c>
      <c r="D121" s="9">
        <v>970435</v>
      </c>
      <c r="E121" s="12">
        <v>36865</v>
      </c>
      <c r="F121" s="12">
        <v>800</v>
      </c>
      <c r="G121" s="55" t="s">
        <v>1</v>
      </c>
      <c r="H121" s="9">
        <v>6</v>
      </c>
      <c r="I121" s="9" t="s">
        <v>37</v>
      </c>
      <c r="J121" s="9" t="s">
        <v>16</v>
      </c>
    </row>
    <row r="122" spans="1:10">
      <c r="A122" s="9" t="s">
        <v>30</v>
      </c>
      <c r="B122" s="10">
        <v>43664</v>
      </c>
      <c r="C122" s="11">
        <v>7</v>
      </c>
      <c r="D122" s="9">
        <v>970436</v>
      </c>
      <c r="E122" s="12">
        <v>9240</v>
      </c>
      <c r="F122" s="12">
        <v>576</v>
      </c>
      <c r="G122" s="55" t="s">
        <v>1</v>
      </c>
      <c r="H122" s="9">
        <v>3</v>
      </c>
      <c r="I122" s="9" t="s">
        <v>37</v>
      </c>
      <c r="J122" s="9" t="s">
        <v>16</v>
      </c>
    </row>
    <row r="123" spans="1:10">
      <c r="A123" s="9" t="s">
        <v>26</v>
      </c>
      <c r="B123" s="10">
        <v>43668</v>
      </c>
      <c r="C123" s="11">
        <v>7</v>
      </c>
      <c r="D123" s="9">
        <v>970440</v>
      </c>
      <c r="E123" s="12">
        <v>31182</v>
      </c>
      <c r="F123" s="12">
        <v>690</v>
      </c>
      <c r="G123" s="55" t="s">
        <v>1</v>
      </c>
      <c r="H123" s="9">
        <v>7</v>
      </c>
      <c r="I123" s="9" t="s">
        <v>40</v>
      </c>
      <c r="J123" s="9" t="s">
        <v>17</v>
      </c>
    </row>
    <row r="124" spans="1:10">
      <c r="A124" s="9" t="s">
        <v>26</v>
      </c>
      <c r="B124" s="10">
        <v>43668</v>
      </c>
      <c r="C124" s="11">
        <v>7</v>
      </c>
      <c r="D124" s="9">
        <v>970443</v>
      </c>
      <c r="E124" s="12">
        <v>33208</v>
      </c>
      <c r="F124" s="12">
        <v>540</v>
      </c>
      <c r="G124" s="55" t="s">
        <v>1</v>
      </c>
      <c r="H124" s="9">
        <v>10</v>
      </c>
      <c r="I124" s="9" t="s">
        <v>40</v>
      </c>
      <c r="J124" s="9" t="s">
        <v>17</v>
      </c>
    </row>
    <row r="125" spans="1:10">
      <c r="A125" s="9" t="s">
        <v>25</v>
      </c>
      <c r="B125" s="10">
        <v>43670</v>
      </c>
      <c r="C125" s="11">
        <v>7</v>
      </c>
      <c r="D125" s="9">
        <v>970449</v>
      </c>
      <c r="E125" s="12">
        <v>3945</v>
      </c>
      <c r="F125" s="12">
        <v>494</v>
      </c>
      <c r="G125" s="55" t="s">
        <v>1</v>
      </c>
      <c r="H125" s="9">
        <v>2</v>
      </c>
      <c r="I125" s="9" t="s">
        <v>37</v>
      </c>
      <c r="J125" s="9" t="s">
        <v>14</v>
      </c>
    </row>
    <row r="126" spans="1:10">
      <c r="A126" s="9" t="s">
        <v>26</v>
      </c>
      <c r="B126" s="10">
        <v>43670</v>
      </c>
      <c r="C126" s="11">
        <v>7</v>
      </c>
      <c r="D126" s="9">
        <v>970450</v>
      </c>
      <c r="E126" s="12">
        <v>458</v>
      </c>
      <c r="F126" s="12">
        <v>135</v>
      </c>
      <c r="G126" s="55" t="s">
        <v>1</v>
      </c>
      <c r="H126" s="9">
        <v>1</v>
      </c>
      <c r="I126" s="9" t="s">
        <v>37</v>
      </c>
      <c r="J126" s="9" t="s">
        <v>16</v>
      </c>
    </row>
    <row r="127" spans="1:10">
      <c r="A127" s="9" t="s">
        <v>30</v>
      </c>
      <c r="B127" s="10">
        <v>43670</v>
      </c>
      <c r="C127" s="11">
        <v>7</v>
      </c>
      <c r="D127" s="9">
        <v>970451</v>
      </c>
      <c r="E127" s="12">
        <v>4681</v>
      </c>
      <c r="F127" s="12">
        <v>461</v>
      </c>
      <c r="G127" s="55" t="s">
        <v>1</v>
      </c>
      <c r="H127" s="9">
        <v>2</v>
      </c>
      <c r="I127" s="9" t="s">
        <v>37</v>
      </c>
      <c r="J127" s="9" t="s">
        <v>16</v>
      </c>
    </row>
    <row r="128" spans="1:10">
      <c r="A128" s="9" t="s">
        <v>26</v>
      </c>
      <c r="B128" s="10">
        <v>43670</v>
      </c>
      <c r="C128" s="11">
        <v>7</v>
      </c>
      <c r="D128" s="9">
        <v>970452</v>
      </c>
      <c r="E128" s="12">
        <v>3932</v>
      </c>
      <c r="F128" s="12">
        <v>307</v>
      </c>
      <c r="G128" s="55" t="s">
        <v>1</v>
      </c>
      <c r="H128" s="9">
        <v>1</v>
      </c>
      <c r="I128" s="9" t="s">
        <v>37</v>
      </c>
      <c r="J128" s="9" t="s">
        <v>16</v>
      </c>
    </row>
    <row r="129" spans="1:10">
      <c r="A129" s="9" t="s">
        <v>25</v>
      </c>
      <c r="B129" s="10">
        <v>43670</v>
      </c>
      <c r="C129" s="11">
        <v>7</v>
      </c>
      <c r="D129" s="9">
        <v>970459</v>
      </c>
      <c r="E129" s="12">
        <v>12758</v>
      </c>
      <c r="F129" s="12">
        <v>480</v>
      </c>
      <c r="G129" s="55" t="s">
        <v>1</v>
      </c>
      <c r="H129" s="9">
        <v>4</v>
      </c>
      <c r="I129" s="9" t="s">
        <v>37</v>
      </c>
      <c r="J129" s="9" t="s">
        <v>16</v>
      </c>
    </row>
    <row r="130" spans="1:10">
      <c r="A130" s="9" t="s">
        <v>25</v>
      </c>
      <c r="B130" s="10">
        <v>43670</v>
      </c>
      <c r="C130" s="11">
        <v>7</v>
      </c>
      <c r="D130" s="9">
        <v>970461</v>
      </c>
      <c r="E130" s="12">
        <v>5080</v>
      </c>
      <c r="F130" s="12">
        <v>223</v>
      </c>
      <c r="G130" s="55" t="s">
        <v>1</v>
      </c>
      <c r="H130" s="9">
        <v>1</v>
      </c>
      <c r="I130" s="9" t="s">
        <v>37</v>
      </c>
      <c r="J130" s="9" t="s">
        <v>14</v>
      </c>
    </row>
    <row r="131" spans="1:10">
      <c r="A131" s="9" t="s">
        <v>25</v>
      </c>
      <c r="B131" s="10">
        <v>43676</v>
      </c>
      <c r="C131" s="11">
        <v>7</v>
      </c>
      <c r="D131" s="9">
        <v>970467</v>
      </c>
      <c r="E131" s="12">
        <v>5963</v>
      </c>
      <c r="F131" s="12">
        <v>460</v>
      </c>
      <c r="G131" s="55" t="s">
        <v>1</v>
      </c>
      <c r="H131" s="9">
        <v>1</v>
      </c>
      <c r="I131" s="9" t="s">
        <v>37</v>
      </c>
      <c r="J131" s="9" t="s">
        <v>14</v>
      </c>
    </row>
    <row r="132" spans="1:10">
      <c r="A132" s="9" t="s">
        <v>25</v>
      </c>
      <c r="B132" s="10">
        <v>43676</v>
      </c>
      <c r="C132" s="11">
        <v>7</v>
      </c>
      <c r="D132" s="9">
        <v>970468</v>
      </c>
      <c r="E132" s="12">
        <v>10545</v>
      </c>
      <c r="F132" s="12">
        <v>576</v>
      </c>
      <c r="G132" s="55" t="s">
        <v>1</v>
      </c>
      <c r="H132" s="9">
        <v>3</v>
      </c>
      <c r="I132" s="9" t="s">
        <v>37</v>
      </c>
      <c r="J132" s="9" t="s">
        <v>14</v>
      </c>
    </row>
    <row r="133" spans="1:10">
      <c r="A133" s="9" t="s">
        <v>25</v>
      </c>
      <c r="B133" s="10">
        <v>43676</v>
      </c>
      <c r="C133" s="11">
        <v>7</v>
      </c>
      <c r="D133" s="9">
        <v>970476</v>
      </c>
      <c r="E133" s="12">
        <v>7452</v>
      </c>
      <c r="F133" s="12">
        <v>357</v>
      </c>
      <c r="G133" s="55" t="s">
        <v>1</v>
      </c>
      <c r="H133" s="9">
        <v>2</v>
      </c>
      <c r="I133" s="9" t="s">
        <v>37</v>
      </c>
      <c r="J133" s="9" t="s">
        <v>14</v>
      </c>
    </row>
    <row r="134" spans="1:10">
      <c r="A134" s="9" t="s">
        <v>26</v>
      </c>
      <c r="B134" s="10">
        <v>43676</v>
      </c>
      <c r="C134" s="11">
        <v>7</v>
      </c>
      <c r="D134" s="9">
        <v>970477</v>
      </c>
      <c r="E134" s="12">
        <v>33770</v>
      </c>
      <c r="F134" s="12">
        <v>759</v>
      </c>
      <c r="G134" s="55" t="s">
        <v>1</v>
      </c>
      <c r="H134" s="9">
        <v>8</v>
      </c>
      <c r="I134" s="9" t="s">
        <v>40</v>
      </c>
      <c r="J134" s="9" t="s">
        <v>17</v>
      </c>
    </row>
    <row r="135" spans="1:10">
      <c r="A135" s="9" t="s">
        <v>24</v>
      </c>
      <c r="B135" s="10">
        <v>43713</v>
      </c>
      <c r="C135" s="11">
        <v>9</v>
      </c>
      <c r="D135" s="9">
        <v>970480</v>
      </c>
      <c r="E135" s="12">
        <v>7613</v>
      </c>
      <c r="F135" s="12">
        <v>282</v>
      </c>
      <c r="G135" s="55" t="s">
        <v>1</v>
      </c>
      <c r="H135" s="9">
        <v>3</v>
      </c>
      <c r="I135" s="9" t="s">
        <v>40</v>
      </c>
      <c r="J135" s="9" t="s">
        <v>17</v>
      </c>
    </row>
    <row r="136" spans="1:10">
      <c r="A136" s="9" t="s">
        <v>33</v>
      </c>
      <c r="B136" s="10">
        <v>43717</v>
      </c>
      <c r="C136" s="11">
        <v>9</v>
      </c>
      <c r="D136" s="9">
        <v>970481</v>
      </c>
      <c r="E136" s="12">
        <v>14011</v>
      </c>
      <c r="F136" s="12">
        <v>298</v>
      </c>
      <c r="G136" s="55" t="s">
        <v>1</v>
      </c>
      <c r="H136" s="9">
        <v>2</v>
      </c>
      <c r="I136" s="9" t="s">
        <v>37</v>
      </c>
      <c r="J136" s="9" t="s">
        <v>14</v>
      </c>
    </row>
    <row r="137" spans="1:10">
      <c r="A137" s="9" t="s">
        <v>24</v>
      </c>
      <c r="B137" s="10">
        <v>43719</v>
      </c>
      <c r="C137" s="11">
        <v>9</v>
      </c>
      <c r="D137" s="9">
        <v>970483</v>
      </c>
      <c r="E137" s="12">
        <v>403</v>
      </c>
      <c r="F137" s="12">
        <v>200</v>
      </c>
      <c r="G137" s="55" t="s">
        <v>1</v>
      </c>
      <c r="H137" s="9">
        <v>1</v>
      </c>
      <c r="I137" s="9" t="s">
        <v>40</v>
      </c>
      <c r="J137" s="9" t="s">
        <v>17</v>
      </c>
    </row>
    <row r="138" spans="1:10">
      <c r="A138" s="9" t="s">
        <v>24</v>
      </c>
      <c r="B138" s="10">
        <v>43719</v>
      </c>
      <c r="C138" s="11">
        <v>9</v>
      </c>
      <c r="D138" s="9">
        <v>970484</v>
      </c>
      <c r="E138" s="12">
        <v>12708</v>
      </c>
      <c r="F138" s="12">
        <v>930</v>
      </c>
      <c r="G138" s="55" t="s">
        <v>1</v>
      </c>
      <c r="H138" s="9">
        <v>3</v>
      </c>
      <c r="I138" s="9" t="s">
        <v>40</v>
      </c>
      <c r="J138" s="9" t="s">
        <v>17</v>
      </c>
    </row>
    <row r="139" spans="1:10">
      <c r="A139" s="9" t="s">
        <v>33</v>
      </c>
      <c r="B139" s="10">
        <v>43720</v>
      </c>
      <c r="C139" s="11">
        <v>9</v>
      </c>
      <c r="D139" s="9">
        <v>970485</v>
      </c>
      <c r="E139" s="12">
        <v>2642</v>
      </c>
      <c r="F139" s="12">
        <v>175</v>
      </c>
      <c r="G139" s="55" t="s">
        <v>1</v>
      </c>
      <c r="H139" s="9">
        <v>1</v>
      </c>
      <c r="I139" s="9" t="s">
        <v>37</v>
      </c>
      <c r="J139" s="9" t="s">
        <v>14</v>
      </c>
    </row>
    <row r="140" spans="1:10">
      <c r="A140" s="9" t="s">
        <v>24</v>
      </c>
      <c r="B140" s="10">
        <v>43724</v>
      </c>
      <c r="C140" s="11">
        <v>9</v>
      </c>
      <c r="D140" s="9">
        <v>970499</v>
      </c>
      <c r="E140" s="12">
        <v>5346</v>
      </c>
      <c r="F140" s="12">
        <v>200</v>
      </c>
      <c r="G140" s="55" t="s">
        <v>1</v>
      </c>
      <c r="H140" s="9">
        <v>1</v>
      </c>
      <c r="I140" s="9" t="s">
        <v>40</v>
      </c>
      <c r="J140" s="9" t="s">
        <v>17</v>
      </c>
    </row>
    <row r="141" spans="1:10">
      <c r="A141" s="9" t="s">
        <v>25</v>
      </c>
      <c r="B141" s="10">
        <v>43727</v>
      </c>
      <c r="C141" s="11">
        <v>9</v>
      </c>
      <c r="D141" s="9">
        <v>970503</v>
      </c>
      <c r="E141" s="12">
        <v>8539</v>
      </c>
      <c r="F141" s="12">
        <v>628</v>
      </c>
      <c r="G141" s="55" t="s">
        <v>1</v>
      </c>
      <c r="H141" s="9">
        <v>2</v>
      </c>
      <c r="I141" s="9" t="s">
        <v>43</v>
      </c>
      <c r="J141" s="9" t="s">
        <v>18</v>
      </c>
    </row>
    <row r="142" spans="1:10">
      <c r="A142" s="9" t="s">
        <v>24</v>
      </c>
      <c r="B142" s="10">
        <v>43727</v>
      </c>
      <c r="C142" s="11">
        <v>9</v>
      </c>
      <c r="D142" s="9">
        <v>970505</v>
      </c>
      <c r="E142" s="12">
        <v>3564</v>
      </c>
      <c r="F142" s="12">
        <v>200</v>
      </c>
      <c r="G142" s="55" t="s">
        <v>1</v>
      </c>
      <c r="H142" s="9">
        <v>1</v>
      </c>
      <c r="I142" s="9" t="s">
        <v>40</v>
      </c>
      <c r="J142" s="9" t="s">
        <v>17</v>
      </c>
    </row>
    <row r="143" spans="1:10">
      <c r="A143" s="9" t="s">
        <v>24</v>
      </c>
      <c r="B143" s="10">
        <v>43727</v>
      </c>
      <c r="C143" s="11">
        <v>9</v>
      </c>
      <c r="D143" s="9">
        <v>970506</v>
      </c>
      <c r="E143" s="12">
        <v>6269</v>
      </c>
      <c r="F143" s="12">
        <v>282</v>
      </c>
      <c r="G143" s="55" t="s">
        <v>1</v>
      </c>
      <c r="H143" s="9">
        <v>3</v>
      </c>
      <c r="I143" s="9" t="s">
        <v>40</v>
      </c>
      <c r="J143" s="9" t="s">
        <v>17</v>
      </c>
    </row>
    <row r="144" spans="1:10">
      <c r="A144" s="9" t="s">
        <v>22</v>
      </c>
      <c r="B144" s="10">
        <v>43727</v>
      </c>
      <c r="C144" s="11">
        <v>9</v>
      </c>
      <c r="D144" s="9">
        <v>970510</v>
      </c>
      <c r="E144" s="12">
        <v>14869</v>
      </c>
      <c r="F144" s="12">
        <v>473</v>
      </c>
      <c r="G144" s="55" t="s">
        <v>1</v>
      </c>
      <c r="H144" s="9">
        <v>3</v>
      </c>
      <c r="I144" s="9" t="s">
        <v>37</v>
      </c>
      <c r="J144" s="9" t="s">
        <v>14</v>
      </c>
    </row>
    <row r="145" spans="1:10">
      <c r="A145" s="9" t="s">
        <v>33</v>
      </c>
      <c r="B145" s="10">
        <v>43734</v>
      </c>
      <c r="C145" s="11">
        <v>9</v>
      </c>
      <c r="D145" s="9">
        <v>970516</v>
      </c>
      <c r="E145" s="12">
        <v>8176</v>
      </c>
      <c r="F145" s="12">
        <v>468</v>
      </c>
      <c r="G145" s="55" t="s">
        <v>1</v>
      </c>
      <c r="H145" s="9">
        <v>2</v>
      </c>
      <c r="I145" s="9" t="s">
        <v>37</v>
      </c>
      <c r="J145" s="9" t="s">
        <v>16</v>
      </c>
    </row>
    <row r="146" spans="1:10">
      <c r="A146" s="9" t="s">
        <v>22</v>
      </c>
      <c r="B146" s="10">
        <v>43734</v>
      </c>
      <c r="C146" s="11">
        <v>9</v>
      </c>
      <c r="D146" s="9">
        <v>970517</v>
      </c>
      <c r="E146" s="12">
        <v>13728</v>
      </c>
      <c r="F146" s="12">
        <v>241</v>
      </c>
      <c r="G146" s="55" t="s">
        <v>1</v>
      </c>
      <c r="H146" s="9">
        <v>2</v>
      </c>
      <c r="I146" s="9" t="s">
        <v>37</v>
      </c>
      <c r="J146" s="9" t="s">
        <v>14</v>
      </c>
    </row>
    <row r="147" spans="1:10">
      <c r="A147" s="9" t="s">
        <v>22</v>
      </c>
      <c r="B147" s="10">
        <v>43734</v>
      </c>
      <c r="C147" s="11">
        <v>9</v>
      </c>
      <c r="D147" s="9">
        <v>970518</v>
      </c>
      <c r="E147" s="12">
        <v>14424</v>
      </c>
      <c r="F147" s="12">
        <v>607</v>
      </c>
      <c r="G147" s="55" t="s">
        <v>1</v>
      </c>
      <c r="H147" s="9">
        <v>3</v>
      </c>
      <c r="I147" s="9" t="s">
        <v>37</v>
      </c>
      <c r="J147" s="9" t="s">
        <v>14</v>
      </c>
    </row>
    <row r="148" spans="1:10">
      <c r="A148" s="9" t="s">
        <v>26</v>
      </c>
      <c r="B148" s="10">
        <v>43734</v>
      </c>
      <c r="C148" s="11">
        <v>9</v>
      </c>
      <c r="D148" s="9">
        <v>970520</v>
      </c>
      <c r="E148" s="12">
        <v>1433</v>
      </c>
      <c r="F148" s="12">
        <v>135</v>
      </c>
      <c r="G148" s="55" t="s">
        <v>1</v>
      </c>
      <c r="H148" s="9">
        <v>1</v>
      </c>
      <c r="I148" s="9" t="s">
        <v>37</v>
      </c>
      <c r="J148" s="9" t="s">
        <v>16</v>
      </c>
    </row>
    <row r="149" spans="1:10">
      <c r="A149" s="9" t="s">
        <v>22</v>
      </c>
      <c r="B149" s="10">
        <v>43734</v>
      </c>
      <c r="C149" s="11">
        <v>9</v>
      </c>
      <c r="D149" s="9">
        <v>970522</v>
      </c>
      <c r="E149" s="12">
        <v>9966</v>
      </c>
      <c r="F149" s="12">
        <v>932</v>
      </c>
      <c r="G149" s="55" t="s">
        <v>1</v>
      </c>
      <c r="H149" s="9">
        <v>3</v>
      </c>
      <c r="I149" s="9" t="s">
        <v>37</v>
      </c>
      <c r="J149" s="9" t="s">
        <v>14</v>
      </c>
    </row>
    <row r="150" spans="1:10">
      <c r="A150" s="9" t="s">
        <v>29</v>
      </c>
      <c r="B150" s="10">
        <v>43734</v>
      </c>
      <c r="C150" s="11">
        <v>9</v>
      </c>
      <c r="D150" s="9">
        <v>970524</v>
      </c>
      <c r="E150" s="12">
        <v>1344</v>
      </c>
      <c r="F150" s="12">
        <v>140</v>
      </c>
      <c r="G150" s="55" t="s">
        <v>1</v>
      </c>
      <c r="H150" s="9">
        <v>1</v>
      </c>
      <c r="I150" s="9" t="s">
        <v>37</v>
      </c>
      <c r="J150" s="9" t="s">
        <v>16</v>
      </c>
    </row>
    <row r="151" spans="1:10">
      <c r="A151" s="9" t="s">
        <v>24</v>
      </c>
      <c r="B151" s="10">
        <v>43734</v>
      </c>
      <c r="C151" s="11">
        <v>9</v>
      </c>
      <c r="D151" s="9">
        <v>970528</v>
      </c>
      <c r="E151" s="12">
        <v>27237</v>
      </c>
      <c r="F151" s="12">
        <v>636</v>
      </c>
      <c r="G151" s="55" t="s">
        <v>1</v>
      </c>
      <c r="H151" s="9">
        <v>6</v>
      </c>
      <c r="I151" s="9" t="s">
        <v>40</v>
      </c>
      <c r="J151" s="9" t="s">
        <v>17</v>
      </c>
    </row>
    <row r="152" spans="1:10">
      <c r="A152" s="9" t="s">
        <v>22</v>
      </c>
      <c r="B152" s="10">
        <v>43734</v>
      </c>
      <c r="C152" s="11">
        <v>9</v>
      </c>
      <c r="D152" s="9">
        <v>970529</v>
      </c>
      <c r="E152" s="12">
        <v>9188</v>
      </c>
      <c r="F152" s="12">
        <v>940</v>
      </c>
      <c r="G152" s="55" t="s">
        <v>1</v>
      </c>
      <c r="H152" s="9">
        <v>2</v>
      </c>
      <c r="I152" s="9" t="s">
        <v>37</v>
      </c>
      <c r="J152" s="9" t="s">
        <v>14</v>
      </c>
    </row>
    <row r="153" spans="1:10">
      <c r="A153" s="9" t="s">
        <v>24</v>
      </c>
      <c r="B153" s="10">
        <v>43734</v>
      </c>
      <c r="C153" s="11">
        <v>9</v>
      </c>
      <c r="D153" s="9">
        <v>970532</v>
      </c>
      <c r="E153" s="12">
        <v>34425</v>
      </c>
      <c r="F153" s="12">
        <v>557</v>
      </c>
      <c r="G153" s="55" t="s">
        <v>1</v>
      </c>
      <c r="H153" s="9">
        <v>9</v>
      </c>
      <c r="I153" s="9" t="s">
        <v>40</v>
      </c>
      <c r="J153" s="9" t="s">
        <v>17</v>
      </c>
    </row>
    <row r="154" spans="1:10">
      <c r="A154" s="9" t="s">
        <v>22</v>
      </c>
      <c r="B154" s="10">
        <v>43738</v>
      </c>
      <c r="C154" s="11">
        <v>9</v>
      </c>
      <c r="D154" s="9">
        <v>970534</v>
      </c>
      <c r="E154" s="12">
        <v>11077</v>
      </c>
      <c r="F154" s="12">
        <v>543</v>
      </c>
      <c r="G154" s="55" t="s">
        <v>1</v>
      </c>
      <c r="H154" s="9">
        <v>3</v>
      </c>
      <c r="I154" s="9" t="s">
        <v>37</v>
      </c>
      <c r="J154" s="9" t="s">
        <v>14</v>
      </c>
    </row>
    <row r="155" spans="1:10">
      <c r="A155" s="9" t="s">
        <v>30</v>
      </c>
      <c r="B155" s="10">
        <v>43738</v>
      </c>
      <c r="C155" s="11">
        <v>9</v>
      </c>
      <c r="D155" s="9">
        <v>970535</v>
      </c>
      <c r="E155" s="12">
        <v>7363</v>
      </c>
      <c r="F155" s="12">
        <v>580</v>
      </c>
      <c r="G155" s="55" t="s">
        <v>1</v>
      </c>
      <c r="H155" s="9">
        <v>4</v>
      </c>
      <c r="I155" s="9" t="s">
        <v>37</v>
      </c>
      <c r="J155" s="9" t="s">
        <v>16</v>
      </c>
    </row>
    <row r="156" spans="1:10">
      <c r="A156" s="9" t="s">
        <v>33</v>
      </c>
      <c r="B156" s="10">
        <v>43738</v>
      </c>
      <c r="C156" s="11">
        <v>9</v>
      </c>
      <c r="D156" s="9">
        <v>970536</v>
      </c>
      <c r="E156" s="12">
        <v>3880</v>
      </c>
      <c r="F156" s="12">
        <v>838</v>
      </c>
      <c r="G156" s="55" t="s">
        <v>1</v>
      </c>
      <c r="H156" s="9">
        <v>6</v>
      </c>
      <c r="I156" s="9" t="s">
        <v>37</v>
      </c>
      <c r="J156" s="9" t="s">
        <v>14</v>
      </c>
    </row>
    <row r="157" spans="1:10">
      <c r="A157" s="9" t="s">
        <v>33</v>
      </c>
      <c r="B157" s="10">
        <v>43738</v>
      </c>
      <c r="C157" s="11">
        <v>9</v>
      </c>
      <c r="D157" s="9">
        <v>970539</v>
      </c>
      <c r="E157" s="12">
        <v>8008</v>
      </c>
      <c r="F157" s="12">
        <v>351</v>
      </c>
      <c r="G157" s="55" t="s">
        <v>1</v>
      </c>
      <c r="H157" s="9">
        <v>2</v>
      </c>
      <c r="I157" s="9" t="s">
        <v>37</v>
      </c>
      <c r="J157" s="9" t="s">
        <v>16</v>
      </c>
    </row>
    <row r="158" spans="1:10">
      <c r="A158" s="9" t="s">
        <v>24</v>
      </c>
      <c r="B158" s="10">
        <v>43738</v>
      </c>
      <c r="C158" s="11">
        <v>9</v>
      </c>
      <c r="D158" s="9">
        <v>970540</v>
      </c>
      <c r="E158" s="12">
        <v>992</v>
      </c>
      <c r="F158" s="12">
        <v>200</v>
      </c>
      <c r="G158" s="55" t="s">
        <v>1</v>
      </c>
      <c r="H158" s="9">
        <v>1</v>
      </c>
      <c r="I158" s="9" t="s">
        <v>40</v>
      </c>
      <c r="J158" s="9" t="s">
        <v>17</v>
      </c>
    </row>
    <row r="159" spans="1:10">
      <c r="A159" s="9" t="s">
        <v>29</v>
      </c>
      <c r="B159" s="10">
        <v>43769</v>
      </c>
      <c r="C159" s="11">
        <v>10</v>
      </c>
      <c r="D159" s="9">
        <v>970545</v>
      </c>
      <c r="E159" s="12">
        <v>1471</v>
      </c>
      <c r="F159" s="12">
        <v>216</v>
      </c>
      <c r="G159" s="55" t="s">
        <v>1</v>
      </c>
      <c r="H159" s="9">
        <v>1</v>
      </c>
      <c r="I159" s="9" t="s">
        <v>37</v>
      </c>
      <c r="J159" s="9" t="s">
        <v>16</v>
      </c>
    </row>
    <row r="160" spans="1:10">
      <c r="A160" s="9" t="s">
        <v>28</v>
      </c>
      <c r="B160" s="10">
        <v>43769</v>
      </c>
      <c r="C160" s="11">
        <v>10</v>
      </c>
      <c r="D160" s="9">
        <v>970546</v>
      </c>
      <c r="E160" s="12">
        <v>7593</v>
      </c>
      <c r="F160" s="12">
        <v>221</v>
      </c>
      <c r="G160" s="55" t="s">
        <v>1</v>
      </c>
      <c r="H160" s="9">
        <v>1</v>
      </c>
      <c r="I160" s="9" t="s">
        <v>37</v>
      </c>
      <c r="J160" s="9" t="s">
        <v>16</v>
      </c>
    </row>
    <row r="161" spans="1:10">
      <c r="A161" s="9" t="s">
        <v>24</v>
      </c>
      <c r="B161" s="10">
        <v>43769</v>
      </c>
      <c r="C161" s="11">
        <v>10</v>
      </c>
      <c r="D161" s="9">
        <v>970548</v>
      </c>
      <c r="E161" s="12">
        <v>28557</v>
      </c>
      <c r="F161" s="12">
        <v>498</v>
      </c>
      <c r="G161" s="55" t="s">
        <v>1</v>
      </c>
      <c r="H161" s="9">
        <v>8</v>
      </c>
      <c r="I161" s="9" t="s">
        <v>40</v>
      </c>
      <c r="J161" s="9" t="s">
        <v>17</v>
      </c>
    </row>
    <row r="162" spans="1:10">
      <c r="A162" s="9" t="s">
        <v>31</v>
      </c>
      <c r="B162" s="10">
        <v>43769</v>
      </c>
      <c r="C162" s="11">
        <v>10</v>
      </c>
      <c r="D162" s="9">
        <v>970549</v>
      </c>
      <c r="E162" s="12">
        <v>15859</v>
      </c>
      <c r="F162" s="12">
        <v>651</v>
      </c>
      <c r="G162" s="55" t="s">
        <v>1</v>
      </c>
      <c r="H162" s="9">
        <v>4</v>
      </c>
      <c r="I162" s="9" t="s">
        <v>40</v>
      </c>
      <c r="J162" s="9" t="s">
        <v>16</v>
      </c>
    </row>
    <row r="163" spans="1:10">
      <c r="A163" s="9" t="s">
        <v>31</v>
      </c>
      <c r="B163" s="10">
        <v>43769</v>
      </c>
      <c r="C163" s="11">
        <v>10</v>
      </c>
      <c r="D163" s="9">
        <v>970559</v>
      </c>
      <c r="E163" s="12">
        <v>23370</v>
      </c>
      <c r="F163" s="12">
        <v>514</v>
      </c>
      <c r="G163" s="55" t="s">
        <v>1</v>
      </c>
      <c r="H163" s="9">
        <v>5</v>
      </c>
      <c r="I163" s="9" t="s">
        <v>40</v>
      </c>
      <c r="J163" s="9" t="s">
        <v>16</v>
      </c>
    </row>
    <row r="164" spans="1:10">
      <c r="A164" s="9" t="s">
        <v>24</v>
      </c>
      <c r="B164" s="10">
        <v>43769</v>
      </c>
      <c r="C164" s="11">
        <v>10</v>
      </c>
      <c r="D164" s="9">
        <v>970563</v>
      </c>
      <c r="E164" s="12">
        <v>18152</v>
      </c>
      <c r="F164" s="12">
        <v>676</v>
      </c>
      <c r="G164" s="55" t="s">
        <v>1</v>
      </c>
      <c r="H164" s="9">
        <v>7</v>
      </c>
      <c r="I164" s="9" t="s">
        <v>40</v>
      </c>
      <c r="J164" s="9" t="s">
        <v>17</v>
      </c>
    </row>
    <row r="165" spans="1:10">
      <c r="A165" s="9" t="s">
        <v>22</v>
      </c>
      <c r="B165" s="10">
        <v>43769</v>
      </c>
      <c r="C165" s="11">
        <v>10</v>
      </c>
      <c r="D165" s="9">
        <v>970564</v>
      </c>
      <c r="E165" s="12">
        <v>1876</v>
      </c>
      <c r="F165" s="12">
        <v>278</v>
      </c>
      <c r="G165" s="55" t="s">
        <v>1</v>
      </c>
      <c r="H165" s="9">
        <v>1</v>
      </c>
      <c r="I165" s="9" t="s">
        <v>37</v>
      </c>
      <c r="J165" s="9" t="s">
        <v>14</v>
      </c>
    </row>
    <row r="166" spans="1:10">
      <c r="A166" s="9" t="s">
        <v>30</v>
      </c>
      <c r="B166" s="10">
        <v>43769</v>
      </c>
      <c r="C166" s="11">
        <v>10</v>
      </c>
      <c r="D166" s="9">
        <v>970565</v>
      </c>
      <c r="E166" s="12">
        <v>6062</v>
      </c>
      <c r="F166" s="12">
        <v>461</v>
      </c>
      <c r="G166" s="55" t="s">
        <v>1</v>
      </c>
      <c r="H166" s="9">
        <v>2</v>
      </c>
      <c r="I166" s="9" t="s">
        <v>37</v>
      </c>
      <c r="J166" s="9" t="s">
        <v>16</v>
      </c>
    </row>
    <row r="167" spans="1:10">
      <c r="A167" s="9" t="s">
        <v>22</v>
      </c>
      <c r="B167" s="10">
        <v>43769</v>
      </c>
      <c r="C167" s="11">
        <v>10</v>
      </c>
      <c r="D167" s="9">
        <v>970572</v>
      </c>
      <c r="E167" s="12">
        <v>26671</v>
      </c>
      <c r="F167" s="12">
        <v>723</v>
      </c>
      <c r="G167" s="55" t="s">
        <v>1</v>
      </c>
      <c r="H167" s="9">
        <v>5</v>
      </c>
      <c r="I167" s="9" t="s">
        <v>37</v>
      </c>
      <c r="J167" s="9" t="s">
        <v>14</v>
      </c>
    </row>
    <row r="168" spans="1:10">
      <c r="A168" s="9" t="s">
        <v>33</v>
      </c>
      <c r="B168" s="10">
        <v>43769</v>
      </c>
      <c r="C168" s="11">
        <v>10</v>
      </c>
      <c r="D168" s="9">
        <v>970574</v>
      </c>
      <c r="E168" s="12">
        <v>4147</v>
      </c>
      <c r="F168" s="12">
        <v>550</v>
      </c>
      <c r="G168" s="55" t="s">
        <v>1</v>
      </c>
      <c r="H168" s="9">
        <v>2</v>
      </c>
      <c r="I168" s="9" t="s">
        <v>37</v>
      </c>
      <c r="J168" s="9" t="s">
        <v>14</v>
      </c>
    </row>
    <row r="169" spans="1:10">
      <c r="A169" s="9" t="s">
        <v>24</v>
      </c>
      <c r="B169" s="10">
        <v>43769</v>
      </c>
      <c r="C169" s="11">
        <v>10</v>
      </c>
      <c r="D169" s="9">
        <v>970580</v>
      </c>
      <c r="E169" s="12">
        <v>35044</v>
      </c>
      <c r="F169" s="12">
        <v>723</v>
      </c>
      <c r="G169" s="55" t="s">
        <v>1</v>
      </c>
      <c r="H169" s="9">
        <v>12</v>
      </c>
      <c r="I169" s="9" t="s">
        <v>40</v>
      </c>
      <c r="J169" s="9" t="s">
        <v>17</v>
      </c>
    </row>
    <row r="170" spans="1:10">
      <c r="A170" s="9" t="s">
        <v>24</v>
      </c>
      <c r="B170" s="10">
        <v>43769</v>
      </c>
      <c r="C170" s="11">
        <v>10</v>
      </c>
      <c r="D170" s="9">
        <v>970581</v>
      </c>
      <c r="E170" s="12">
        <v>26508</v>
      </c>
      <c r="F170" s="12">
        <v>723</v>
      </c>
      <c r="G170" s="55" t="s">
        <v>1</v>
      </c>
      <c r="H170" s="9">
        <v>7</v>
      </c>
      <c r="I170" s="9" t="s">
        <v>40</v>
      </c>
      <c r="J170" s="9" t="s">
        <v>17</v>
      </c>
    </row>
    <row r="171" spans="1:10">
      <c r="A171" s="9" t="s">
        <v>33</v>
      </c>
      <c r="B171" s="10">
        <v>43769</v>
      </c>
      <c r="C171" s="11">
        <v>10</v>
      </c>
      <c r="D171" s="9">
        <v>970585</v>
      </c>
      <c r="E171" s="12">
        <v>2501</v>
      </c>
      <c r="F171" s="12">
        <v>174</v>
      </c>
      <c r="G171" s="55" t="s">
        <v>1</v>
      </c>
      <c r="H171" s="9">
        <v>1</v>
      </c>
      <c r="I171" s="9" t="s">
        <v>37</v>
      </c>
      <c r="J171" s="9" t="s">
        <v>14</v>
      </c>
    </row>
    <row r="172" spans="1:10">
      <c r="A172" s="9" t="s">
        <v>22</v>
      </c>
      <c r="B172" s="10">
        <v>43769</v>
      </c>
      <c r="C172" s="11">
        <v>10</v>
      </c>
      <c r="D172" s="9">
        <v>970588</v>
      </c>
      <c r="E172" s="12">
        <v>6978</v>
      </c>
      <c r="F172" s="12">
        <v>261</v>
      </c>
      <c r="G172" s="55" t="s">
        <v>1</v>
      </c>
      <c r="H172" s="9">
        <v>2</v>
      </c>
      <c r="I172" s="9" t="s">
        <v>37</v>
      </c>
      <c r="J172" s="9" t="s">
        <v>14</v>
      </c>
    </row>
    <row r="173" spans="1:10">
      <c r="A173" s="9" t="s">
        <v>26</v>
      </c>
      <c r="B173" s="10">
        <v>43769</v>
      </c>
      <c r="C173" s="11">
        <v>10</v>
      </c>
      <c r="D173" s="9">
        <v>970593</v>
      </c>
      <c r="E173" s="12">
        <v>17698</v>
      </c>
      <c r="F173" s="12">
        <v>825</v>
      </c>
      <c r="G173" s="55" t="s">
        <v>1</v>
      </c>
      <c r="H173" s="9">
        <v>5</v>
      </c>
      <c r="I173" s="9" t="s">
        <v>40</v>
      </c>
      <c r="J173" s="9" t="s">
        <v>17</v>
      </c>
    </row>
    <row r="174" spans="1:10">
      <c r="A174" s="9" t="s">
        <v>24</v>
      </c>
      <c r="B174" s="10">
        <v>43769</v>
      </c>
      <c r="C174" s="11">
        <v>10</v>
      </c>
      <c r="D174" s="9">
        <v>970594</v>
      </c>
      <c r="E174" s="12">
        <v>19310</v>
      </c>
      <c r="F174" s="12">
        <v>418</v>
      </c>
      <c r="G174" s="55" t="s">
        <v>1</v>
      </c>
      <c r="H174" s="9">
        <v>7</v>
      </c>
      <c r="I174" s="9" t="s">
        <v>40</v>
      </c>
      <c r="J174" s="9" t="s">
        <v>17</v>
      </c>
    </row>
    <row r="175" spans="1:10">
      <c r="A175" s="9" t="s">
        <v>30</v>
      </c>
      <c r="B175" s="10">
        <v>43769</v>
      </c>
      <c r="C175" s="11">
        <v>10</v>
      </c>
      <c r="D175" s="9">
        <v>970596</v>
      </c>
      <c r="E175" s="12">
        <v>3543</v>
      </c>
      <c r="F175" s="12">
        <v>155</v>
      </c>
      <c r="G175" s="55" t="s">
        <v>1</v>
      </c>
      <c r="H175" s="9">
        <v>1</v>
      </c>
      <c r="I175" s="9" t="s">
        <v>37</v>
      </c>
      <c r="J175" s="9" t="s">
        <v>16</v>
      </c>
    </row>
    <row r="176" spans="1:10">
      <c r="A176" s="9" t="s">
        <v>31</v>
      </c>
      <c r="B176" s="10">
        <v>43769</v>
      </c>
      <c r="C176" s="11">
        <v>10</v>
      </c>
      <c r="D176" s="9">
        <v>970597</v>
      </c>
      <c r="E176" s="12">
        <v>16934</v>
      </c>
      <c r="F176" s="12">
        <v>375</v>
      </c>
      <c r="G176" s="55" t="s">
        <v>1</v>
      </c>
      <c r="H176" s="9">
        <v>4</v>
      </c>
      <c r="I176" s="9" t="s">
        <v>40</v>
      </c>
      <c r="J176" s="9" t="s">
        <v>16</v>
      </c>
    </row>
    <row r="177" spans="1:10">
      <c r="A177" s="9" t="s">
        <v>24</v>
      </c>
      <c r="B177" s="10">
        <v>43762</v>
      </c>
      <c r="C177" s="11">
        <v>10</v>
      </c>
      <c r="D177" s="9">
        <v>970598</v>
      </c>
      <c r="E177" s="12">
        <v>2886</v>
      </c>
      <c r="F177" s="12">
        <v>200</v>
      </c>
      <c r="G177" s="55" t="s">
        <v>1</v>
      </c>
      <c r="H177" s="9">
        <v>1</v>
      </c>
      <c r="I177" s="9" t="s">
        <v>40</v>
      </c>
      <c r="J177" s="9" t="s">
        <v>17</v>
      </c>
    </row>
    <row r="178" spans="1:10">
      <c r="A178" s="9" t="s">
        <v>24</v>
      </c>
      <c r="B178" s="10">
        <v>43769</v>
      </c>
      <c r="C178" s="11">
        <v>10</v>
      </c>
      <c r="D178" s="9">
        <v>970602</v>
      </c>
      <c r="E178" s="12">
        <v>5570</v>
      </c>
      <c r="F178" s="12">
        <v>200</v>
      </c>
      <c r="G178" s="55" t="s">
        <v>1</v>
      </c>
      <c r="H178" s="9">
        <v>1</v>
      </c>
      <c r="I178" s="9" t="s">
        <v>40</v>
      </c>
      <c r="J178" s="9" t="s">
        <v>17</v>
      </c>
    </row>
    <row r="179" spans="1:10">
      <c r="A179" s="9" t="s">
        <v>22</v>
      </c>
      <c r="B179" s="10">
        <v>43769</v>
      </c>
      <c r="C179" s="11">
        <v>10</v>
      </c>
      <c r="D179" s="9">
        <v>970604</v>
      </c>
      <c r="E179" s="12">
        <v>12175</v>
      </c>
      <c r="F179" s="12">
        <v>447</v>
      </c>
      <c r="G179" s="55" t="s">
        <v>1</v>
      </c>
      <c r="H179" s="9">
        <v>3</v>
      </c>
      <c r="I179" s="9" t="s">
        <v>37</v>
      </c>
      <c r="J179" s="9" t="s">
        <v>14</v>
      </c>
    </row>
    <row r="180" spans="1:10">
      <c r="A180" s="9" t="s">
        <v>22</v>
      </c>
      <c r="B180" s="10">
        <v>43769</v>
      </c>
      <c r="C180" s="11">
        <v>10</v>
      </c>
      <c r="D180" s="9">
        <v>970612</v>
      </c>
      <c r="E180" s="12">
        <v>894</v>
      </c>
      <c r="F180" s="12">
        <v>342</v>
      </c>
      <c r="G180" s="55" t="s">
        <v>1</v>
      </c>
      <c r="H180" s="9">
        <v>1</v>
      </c>
      <c r="I180" s="9" t="s">
        <v>37</v>
      </c>
      <c r="J180" s="9" t="s">
        <v>14</v>
      </c>
    </row>
    <row r="181" spans="1:10">
      <c r="A181" s="9" t="s">
        <v>31</v>
      </c>
      <c r="B181" s="10">
        <v>43769</v>
      </c>
      <c r="C181" s="11">
        <v>10</v>
      </c>
      <c r="D181" s="9">
        <v>970614</v>
      </c>
      <c r="E181" s="12">
        <v>7317</v>
      </c>
      <c r="F181" s="12">
        <v>480</v>
      </c>
      <c r="G181" s="55" t="s">
        <v>1</v>
      </c>
      <c r="H181" s="9">
        <v>2</v>
      </c>
      <c r="I181" s="9" t="s">
        <v>40</v>
      </c>
      <c r="J181" s="9" t="s">
        <v>16</v>
      </c>
    </row>
    <row r="182" spans="1:10">
      <c r="A182" s="9" t="s">
        <v>24</v>
      </c>
      <c r="B182" s="10">
        <v>43769</v>
      </c>
      <c r="C182" s="11">
        <v>10</v>
      </c>
      <c r="D182" s="9">
        <v>970616</v>
      </c>
      <c r="E182" s="12">
        <v>29740</v>
      </c>
      <c r="F182" s="12">
        <v>540</v>
      </c>
      <c r="G182" s="55" t="s">
        <v>1</v>
      </c>
      <c r="H182" s="9">
        <v>9</v>
      </c>
      <c r="I182" s="9" t="s">
        <v>40</v>
      </c>
      <c r="J182" s="9" t="s">
        <v>17</v>
      </c>
    </row>
    <row r="183" spans="1:10">
      <c r="A183" s="9" t="s">
        <v>33</v>
      </c>
      <c r="B183" s="10">
        <v>43769</v>
      </c>
      <c r="C183" s="11">
        <v>10</v>
      </c>
      <c r="D183" s="9">
        <v>970617</v>
      </c>
      <c r="E183" s="12">
        <v>12220</v>
      </c>
      <c r="F183" s="12">
        <v>286</v>
      </c>
      <c r="G183" s="55" t="s">
        <v>1</v>
      </c>
      <c r="H183" s="9">
        <v>2</v>
      </c>
      <c r="I183" s="9" t="s">
        <v>37</v>
      </c>
      <c r="J183" s="9" t="s">
        <v>14</v>
      </c>
    </row>
    <row r="184" spans="1:10">
      <c r="A184" s="9" t="s">
        <v>26</v>
      </c>
      <c r="B184" s="10">
        <v>43769</v>
      </c>
      <c r="C184" s="11">
        <v>10</v>
      </c>
      <c r="D184" s="9">
        <v>970619</v>
      </c>
      <c r="E184" s="12">
        <v>3932</v>
      </c>
      <c r="F184" s="12">
        <v>310</v>
      </c>
      <c r="G184" s="55" t="s">
        <v>1</v>
      </c>
      <c r="H184" s="9">
        <v>1</v>
      </c>
      <c r="I184" s="9" t="s">
        <v>37</v>
      </c>
      <c r="J184" s="9" t="s">
        <v>16</v>
      </c>
    </row>
    <row r="185" spans="1:10">
      <c r="A185" s="9" t="s">
        <v>26</v>
      </c>
      <c r="B185" s="10">
        <v>43769</v>
      </c>
      <c r="C185" s="11">
        <v>10</v>
      </c>
      <c r="D185" s="9">
        <v>970620</v>
      </c>
      <c r="E185" s="12">
        <v>4648</v>
      </c>
      <c r="F185" s="12">
        <v>197</v>
      </c>
      <c r="G185" s="55" t="s">
        <v>1</v>
      </c>
      <c r="H185" s="9">
        <v>1</v>
      </c>
      <c r="I185" s="9" t="s">
        <v>37</v>
      </c>
      <c r="J185" s="9" t="s">
        <v>16</v>
      </c>
    </row>
    <row r="186" spans="1:10">
      <c r="A186" s="9" t="s">
        <v>24</v>
      </c>
      <c r="B186" s="10">
        <v>43769</v>
      </c>
      <c r="C186" s="11">
        <v>10</v>
      </c>
      <c r="D186" s="9">
        <v>970622</v>
      </c>
      <c r="E186" s="12">
        <v>3885</v>
      </c>
      <c r="F186" s="12">
        <v>200</v>
      </c>
      <c r="G186" s="55" t="s">
        <v>1</v>
      </c>
      <c r="H186" s="9">
        <v>1</v>
      </c>
      <c r="I186" s="9" t="s">
        <v>40</v>
      </c>
      <c r="J186" s="9" t="s">
        <v>17</v>
      </c>
    </row>
    <row r="187" spans="1:10">
      <c r="A187" s="9" t="s">
        <v>22</v>
      </c>
      <c r="B187" s="10">
        <v>43799</v>
      </c>
      <c r="C187" s="11">
        <v>11</v>
      </c>
      <c r="D187" s="9">
        <v>970627</v>
      </c>
      <c r="E187" s="12">
        <v>2882</v>
      </c>
      <c r="F187" s="12">
        <v>278</v>
      </c>
      <c r="G187" s="55" t="s">
        <v>1</v>
      </c>
      <c r="H187" s="9">
        <v>1</v>
      </c>
      <c r="I187" s="9" t="s">
        <v>37</v>
      </c>
      <c r="J187" s="9" t="s">
        <v>14</v>
      </c>
    </row>
    <row r="188" spans="1:10">
      <c r="A188" s="9" t="s">
        <v>22</v>
      </c>
      <c r="B188" s="10">
        <v>43799</v>
      </c>
      <c r="C188" s="11">
        <v>11</v>
      </c>
      <c r="D188" s="9">
        <v>970628</v>
      </c>
      <c r="E188" s="12">
        <v>5478</v>
      </c>
      <c r="F188" s="12">
        <v>277</v>
      </c>
      <c r="G188" s="55" t="s">
        <v>1</v>
      </c>
      <c r="H188" s="9">
        <v>1</v>
      </c>
      <c r="I188" s="9" t="s">
        <v>37</v>
      </c>
      <c r="J188" s="9" t="s">
        <v>14</v>
      </c>
    </row>
    <row r="189" spans="1:10">
      <c r="A189" s="9" t="s">
        <v>22</v>
      </c>
      <c r="B189" s="10">
        <v>43799</v>
      </c>
      <c r="C189" s="11">
        <v>11</v>
      </c>
      <c r="D189" s="9">
        <v>970630</v>
      </c>
      <c r="E189" s="12">
        <v>3028</v>
      </c>
      <c r="F189" s="12">
        <v>196</v>
      </c>
      <c r="G189" s="55" t="s">
        <v>1</v>
      </c>
      <c r="H189" s="9">
        <v>1</v>
      </c>
      <c r="I189" s="9" t="s">
        <v>37</v>
      </c>
      <c r="J189" s="9" t="s">
        <v>14</v>
      </c>
    </row>
    <row r="190" spans="1:10">
      <c r="A190" s="9" t="s">
        <v>33</v>
      </c>
      <c r="B190" s="10">
        <v>43799</v>
      </c>
      <c r="C190" s="11">
        <v>11</v>
      </c>
      <c r="D190" s="9">
        <v>970635</v>
      </c>
      <c r="E190" s="12">
        <v>977</v>
      </c>
      <c r="F190" s="12">
        <v>200</v>
      </c>
      <c r="G190" s="55" t="s">
        <v>1</v>
      </c>
      <c r="H190" s="9">
        <v>1</v>
      </c>
      <c r="I190" s="9" t="s">
        <v>37</v>
      </c>
      <c r="J190" s="9" t="s">
        <v>14</v>
      </c>
    </row>
    <row r="191" spans="1:10">
      <c r="A191" s="9" t="s">
        <v>29</v>
      </c>
      <c r="B191" s="10">
        <v>43799</v>
      </c>
      <c r="C191" s="11">
        <v>11</v>
      </c>
      <c r="D191" s="9">
        <v>970637</v>
      </c>
      <c r="E191" s="12">
        <v>546</v>
      </c>
      <c r="F191" s="12">
        <v>135</v>
      </c>
      <c r="G191" s="55" t="s">
        <v>1</v>
      </c>
      <c r="H191" s="9">
        <v>1</v>
      </c>
      <c r="I191" s="9" t="s">
        <v>37</v>
      </c>
      <c r="J191" s="9" t="s">
        <v>16</v>
      </c>
    </row>
    <row r="192" spans="1:10">
      <c r="A192" s="9" t="s">
        <v>29</v>
      </c>
      <c r="B192" s="10">
        <v>43799</v>
      </c>
      <c r="C192" s="11">
        <v>11</v>
      </c>
      <c r="D192" s="9">
        <v>970638</v>
      </c>
      <c r="E192" s="12">
        <v>1730</v>
      </c>
      <c r="F192" s="12">
        <v>140</v>
      </c>
      <c r="G192" s="55" t="s">
        <v>1</v>
      </c>
      <c r="H192" s="9">
        <v>1</v>
      </c>
      <c r="I192" s="9" t="s">
        <v>37</v>
      </c>
      <c r="J192" s="9" t="s">
        <v>16</v>
      </c>
    </row>
    <row r="193" spans="1:10">
      <c r="A193" s="9" t="s">
        <v>24</v>
      </c>
      <c r="B193" s="10">
        <v>43799</v>
      </c>
      <c r="C193" s="11">
        <v>11</v>
      </c>
      <c r="D193" s="9">
        <v>970640</v>
      </c>
      <c r="E193" s="12">
        <v>1457</v>
      </c>
      <c r="F193" s="12">
        <v>200</v>
      </c>
      <c r="G193" s="55" t="s">
        <v>1</v>
      </c>
      <c r="H193" s="9">
        <v>1</v>
      </c>
      <c r="I193" s="9" t="s">
        <v>40</v>
      </c>
      <c r="J193" s="9" t="s">
        <v>17</v>
      </c>
    </row>
    <row r="194" spans="1:10">
      <c r="A194" s="9" t="s">
        <v>22</v>
      </c>
      <c r="B194" s="10">
        <v>43799</v>
      </c>
      <c r="C194" s="11">
        <v>11</v>
      </c>
      <c r="D194" s="9">
        <v>970642</v>
      </c>
      <c r="E194" s="12">
        <v>11323</v>
      </c>
      <c r="F194" s="12">
        <v>691</v>
      </c>
      <c r="G194" s="55" t="s">
        <v>1</v>
      </c>
      <c r="H194" s="9">
        <v>3</v>
      </c>
      <c r="I194" s="9" t="s">
        <v>37</v>
      </c>
      <c r="J194" s="9" t="s">
        <v>14</v>
      </c>
    </row>
    <row r="195" spans="1:10">
      <c r="A195" s="9" t="s">
        <v>24</v>
      </c>
      <c r="B195" s="10">
        <v>43799</v>
      </c>
      <c r="C195" s="11">
        <v>11</v>
      </c>
      <c r="D195" s="9">
        <v>970643</v>
      </c>
      <c r="E195" s="12">
        <v>14442</v>
      </c>
      <c r="F195" s="12">
        <v>338</v>
      </c>
      <c r="G195" s="55" t="s">
        <v>1</v>
      </c>
      <c r="H195" s="9">
        <v>4</v>
      </c>
      <c r="I195" s="9" t="s">
        <v>40</v>
      </c>
      <c r="J195" s="9" t="s">
        <v>17</v>
      </c>
    </row>
    <row r="196" spans="1:10">
      <c r="A196" s="9" t="s">
        <v>24</v>
      </c>
      <c r="B196" s="10">
        <v>43799</v>
      </c>
      <c r="C196" s="11">
        <v>11</v>
      </c>
      <c r="D196" s="9">
        <v>970644</v>
      </c>
      <c r="E196" s="12">
        <v>6839</v>
      </c>
      <c r="F196" s="12">
        <v>200</v>
      </c>
      <c r="G196" s="55" t="s">
        <v>1</v>
      </c>
      <c r="H196" s="9">
        <v>1</v>
      </c>
      <c r="I196" s="9" t="s">
        <v>40</v>
      </c>
      <c r="J196" s="9" t="s">
        <v>17</v>
      </c>
    </row>
    <row r="197" spans="1:10">
      <c r="A197" s="9" t="s">
        <v>30</v>
      </c>
      <c r="B197" s="10">
        <v>43783</v>
      </c>
      <c r="C197" s="11">
        <v>11</v>
      </c>
      <c r="D197" s="9">
        <v>970652</v>
      </c>
      <c r="E197" s="12">
        <v>8684</v>
      </c>
      <c r="F197" s="12">
        <v>436</v>
      </c>
      <c r="G197" s="55" t="s">
        <v>1</v>
      </c>
      <c r="H197" s="9">
        <v>2</v>
      </c>
      <c r="I197" s="9" t="s">
        <v>37</v>
      </c>
      <c r="J197" s="9" t="s">
        <v>16</v>
      </c>
    </row>
    <row r="198" spans="1:10">
      <c r="A198" s="9" t="s">
        <v>24</v>
      </c>
      <c r="B198" s="10">
        <v>43799</v>
      </c>
      <c r="C198" s="11">
        <v>11</v>
      </c>
      <c r="D198" s="9">
        <v>970653</v>
      </c>
      <c r="E198" s="12">
        <v>53362</v>
      </c>
      <c r="F198" s="12">
        <v>908</v>
      </c>
      <c r="G198" s="55" t="s">
        <v>1</v>
      </c>
      <c r="H198" s="9">
        <v>16</v>
      </c>
      <c r="I198" s="9" t="s">
        <v>40</v>
      </c>
      <c r="J198" s="9" t="s">
        <v>17</v>
      </c>
    </row>
    <row r="199" spans="1:10">
      <c r="A199" s="9" t="s">
        <v>24</v>
      </c>
      <c r="B199" s="10">
        <v>43799</v>
      </c>
      <c r="C199" s="11">
        <v>11</v>
      </c>
      <c r="D199" s="9">
        <v>970654</v>
      </c>
      <c r="E199" s="12">
        <v>2094</v>
      </c>
      <c r="F199" s="12">
        <v>200</v>
      </c>
      <c r="G199" s="55" t="s">
        <v>1</v>
      </c>
      <c r="H199" s="9">
        <v>1</v>
      </c>
      <c r="I199" s="9" t="s">
        <v>40</v>
      </c>
      <c r="J199" s="9" t="s">
        <v>17</v>
      </c>
    </row>
    <row r="200" spans="1:10">
      <c r="A200" s="9" t="s">
        <v>22</v>
      </c>
      <c r="B200" s="10">
        <v>43799</v>
      </c>
      <c r="C200" s="11">
        <v>11</v>
      </c>
      <c r="D200" s="9">
        <v>970655</v>
      </c>
      <c r="E200" s="12">
        <v>14005</v>
      </c>
      <c r="F200" s="12">
        <v>869</v>
      </c>
      <c r="G200" s="55" t="s">
        <v>1</v>
      </c>
      <c r="H200" s="9">
        <v>5</v>
      </c>
      <c r="I200" s="9" t="s">
        <v>37</v>
      </c>
      <c r="J200" s="9" t="s">
        <v>14</v>
      </c>
    </row>
    <row r="201" spans="1:10">
      <c r="A201" s="9" t="s">
        <v>22</v>
      </c>
      <c r="B201" s="10">
        <v>43799</v>
      </c>
      <c r="C201" s="11">
        <v>11</v>
      </c>
      <c r="D201" s="9">
        <v>970658</v>
      </c>
      <c r="E201" s="12">
        <v>7121</v>
      </c>
      <c r="F201" s="12">
        <v>500</v>
      </c>
      <c r="G201" s="55" t="s">
        <v>1</v>
      </c>
      <c r="H201" s="9">
        <v>2</v>
      </c>
      <c r="I201" s="9" t="s">
        <v>37</v>
      </c>
      <c r="J201" s="9" t="s">
        <v>14</v>
      </c>
    </row>
    <row r="202" spans="1:10">
      <c r="A202" s="9" t="s">
        <v>24</v>
      </c>
      <c r="B202" s="10">
        <v>43799</v>
      </c>
      <c r="C202" s="11">
        <v>11</v>
      </c>
      <c r="D202" s="9">
        <v>970671</v>
      </c>
      <c r="E202" s="12">
        <v>20793</v>
      </c>
      <c r="F202" s="12">
        <v>414</v>
      </c>
      <c r="G202" s="55" t="s">
        <v>1</v>
      </c>
      <c r="H202" s="9">
        <v>6</v>
      </c>
      <c r="I202" s="9" t="s">
        <v>40</v>
      </c>
      <c r="J202" s="9" t="s">
        <v>17</v>
      </c>
    </row>
    <row r="203" spans="1:10">
      <c r="A203" s="9" t="s">
        <v>24</v>
      </c>
      <c r="B203" s="10">
        <v>43799</v>
      </c>
      <c r="C203" s="11">
        <v>11</v>
      </c>
      <c r="D203" s="9">
        <v>970672</v>
      </c>
      <c r="E203" s="12">
        <v>7922</v>
      </c>
      <c r="F203" s="12">
        <v>338</v>
      </c>
      <c r="G203" s="55" t="s">
        <v>1</v>
      </c>
      <c r="H203" s="9">
        <v>3</v>
      </c>
      <c r="I203" s="9" t="s">
        <v>40</v>
      </c>
      <c r="J203" s="9" t="s">
        <v>17</v>
      </c>
    </row>
    <row r="204" spans="1:10">
      <c r="A204" s="9" t="s">
        <v>33</v>
      </c>
      <c r="B204" s="10">
        <v>43799</v>
      </c>
      <c r="C204" s="11">
        <v>11</v>
      </c>
      <c r="D204" s="9">
        <v>970673</v>
      </c>
      <c r="E204" s="12">
        <v>1111</v>
      </c>
      <c r="F204" s="12">
        <v>175</v>
      </c>
      <c r="G204" s="55" t="s">
        <v>1</v>
      </c>
      <c r="H204" s="9">
        <v>1</v>
      </c>
      <c r="I204" s="9" t="s">
        <v>37</v>
      </c>
      <c r="J204" s="9" t="s">
        <v>14</v>
      </c>
    </row>
    <row r="205" spans="1:10">
      <c r="A205" s="9" t="s">
        <v>22</v>
      </c>
      <c r="B205" s="10">
        <v>43799</v>
      </c>
      <c r="C205" s="11">
        <v>11</v>
      </c>
      <c r="D205" s="9">
        <v>970674</v>
      </c>
      <c r="E205" s="12">
        <v>556</v>
      </c>
      <c r="F205" s="12">
        <v>270</v>
      </c>
      <c r="G205" s="55" t="s">
        <v>1</v>
      </c>
      <c r="H205" s="9">
        <v>1</v>
      </c>
      <c r="I205" s="9" t="s">
        <v>37</v>
      </c>
      <c r="J205" s="9" t="s">
        <v>14</v>
      </c>
    </row>
    <row r="206" spans="1:10">
      <c r="A206" s="9" t="s">
        <v>22</v>
      </c>
      <c r="B206" s="10">
        <v>43799</v>
      </c>
      <c r="C206" s="11">
        <v>11</v>
      </c>
      <c r="D206" s="9">
        <v>970676</v>
      </c>
      <c r="E206" s="12">
        <v>12175</v>
      </c>
      <c r="F206" s="12">
        <v>589</v>
      </c>
      <c r="G206" s="55" t="s">
        <v>1</v>
      </c>
      <c r="H206" s="9">
        <v>3</v>
      </c>
      <c r="I206" s="9" t="s">
        <v>37</v>
      </c>
      <c r="J206" s="9" t="s">
        <v>14</v>
      </c>
    </row>
    <row r="207" spans="1:10">
      <c r="A207" s="9" t="s">
        <v>22</v>
      </c>
      <c r="B207" s="10">
        <v>43799</v>
      </c>
      <c r="C207" s="11">
        <v>11</v>
      </c>
      <c r="D207" s="9">
        <v>970677</v>
      </c>
      <c r="E207" s="12">
        <v>12993</v>
      </c>
      <c r="F207" s="12">
        <v>584</v>
      </c>
      <c r="G207" s="55" t="s">
        <v>1</v>
      </c>
      <c r="H207" s="9">
        <v>3</v>
      </c>
      <c r="I207" s="9" t="s">
        <v>37</v>
      </c>
      <c r="J207" s="9" t="s">
        <v>14</v>
      </c>
    </row>
    <row r="208" spans="1:10">
      <c r="A208" s="9" t="s">
        <v>24</v>
      </c>
      <c r="B208" s="10">
        <v>43799</v>
      </c>
      <c r="C208" s="11">
        <v>11</v>
      </c>
      <c r="D208" s="9">
        <v>970686</v>
      </c>
      <c r="E208" s="12">
        <v>41700</v>
      </c>
      <c r="F208" s="12">
        <v>621</v>
      </c>
      <c r="G208" s="55" t="s">
        <v>1</v>
      </c>
      <c r="H208" s="9">
        <v>12</v>
      </c>
      <c r="I208" s="9" t="s">
        <v>40</v>
      </c>
      <c r="J208" s="9" t="s">
        <v>17</v>
      </c>
    </row>
    <row r="209" spans="1:10">
      <c r="A209" s="9" t="s">
        <v>22</v>
      </c>
      <c r="B209" s="10">
        <v>43799</v>
      </c>
      <c r="C209" s="11">
        <v>11</v>
      </c>
      <c r="D209" s="9">
        <v>970688</v>
      </c>
      <c r="E209" s="12">
        <v>12175</v>
      </c>
      <c r="F209" s="12">
        <v>452</v>
      </c>
      <c r="G209" s="55" t="s">
        <v>1</v>
      </c>
      <c r="H209" s="9">
        <v>3</v>
      </c>
      <c r="I209" s="9" t="s">
        <v>37</v>
      </c>
      <c r="J209" s="9" t="s">
        <v>14</v>
      </c>
    </row>
    <row r="210" spans="1:10">
      <c r="A210" s="9" t="s">
        <v>29</v>
      </c>
      <c r="B210" s="10">
        <v>43799</v>
      </c>
      <c r="C210" s="11">
        <v>11</v>
      </c>
      <c r="D210" s="9">
        <v>970689</v>
      </c>
      <c r="E210" s="12">
        <v>2384</v>
      </c>
      <c r="F210" s="12">
        <v>140</v>
      </c>
      <c r="G210" s="55" t="s">
        <v>1</v>
      </c>
      <c r="H210" s="9">
        <v>1</v>
      </c>
      <c r="I210" s="9" t="s">
        <v>37</v>
      </c>
      <c r="J210" s="9" t="s">
        <v>16</v>
      </c>
    </row>
    <row r="211" spans="1:10">
      <c r="A211" s="9" t="s">
        <v>32</v>
      </c>
      <c r="B211" s="10">
        <v>43799</v>
      </c>
      <c r="C211" s="11">
        <v>11</v>
      </c>
      <c r="D211" s="9">
        <v>970690</v>
      </c>
      <c r="E211" s="12">
        <v>4868</v>
      </c>
      <c r="F211" s="12">
        <v>247</v>
      </c>
      <c r="G211" s="55" t="s">
        <v>1</v>
      </c>
      <c r="H211" s="9">
        <v>1</v>
      </c>
      <c r="I211" s="9" t="s">
        <v>37</v>
      </c>
      <c r="J211" s="9" t="s">
        <v>16</v>
      </c>
    </row>
    <row r="212" spans="1:10">
      <c r="A212" s="9" t="s">
        <v>30</v>
      </c>
      <c r="B212" s="10">
        <v>43799</v>
      </c>
      <c r="C212" s="11">
        <v>11</v>
      </c>
      <c r="D212" s="9">
        <v>970691</v>
      </c>
      <c r="E212" s="12">
        <v>3333</v>
      </c>
      <c r="F212" s="12">
        <v>226</v>
      </c>
      <c r="G212" s="55" t="s">
        <v>1</v>
      </c>
      <c r="H212" s="9">
        <v>1</v>
      </c>
      <c r="I212" s="9" t="s">
        <v>37</v>
      </c>
      <c r="J212" s="9" t="s">
        <v>16</v>
      </c>
    </row>
    <row r="213" spans="1:10">
      <c r="A213" s="9" t="s">
        <v>24</v>
      </c>
      <c r="B213" s="10">
        <v>43799</v>
      </c>
      <c r="C213" s="11">
        <v>11</v>
      </c>
      <c r="D213" s="9">
        <v>970692</v>
      </c>
      <c r="E213" s="12">
        <v>20368</v>
      </c>
      <c r="F213" s="12">
        <v>690</v>
      </c>
      <c r="G213" s="55" t="s">
        <v>1</v>
      </c>
      <c r="H213" s="9">
        <v>7</v>
      </c>
      <c r="I213" s="9" t="s">
        <v>40</v>
      </c>
      <c r="J213" s="9" t="s">
        <v>17</v>
      </c>
    </row>
    <row r="214" spans="1:10">
      <c r="A214" s="9" t="s">
        <v>23</v>
      </c>
      <c r="B214" s="10">
        <v>43830</v>
      </c>
      <c r="C214" s="11">
        <v>12</v>
      </c>
      <c r="D214" s="9">
        <v>970695</v>
      </c>
      <c r="E214" s="12">
        <v>9935</v>
      </c>
      <c r="F214" s="12">
        <v>324</v>
      </c>
      <c r="G214" s="55" t="s">
        <v>1</v>
      </c>
      <c r="H214" s="9">
        <v>2</v>
      </c>
      <c r="I214" s="9" t="s">
        <v>37</v>
      </c>
      <c r="J214" s="9" t="s">
        <v>16</v>
      </c>
    </row>
    <row r="215" spans="1:10">
      <c r="A215" s="9" t="s">
        <v>34</v>
      </c>
      <c r="B215" s="10">
        <v>43830</v>
      </c>
      <c r="C215" s="11">
        <v>12</v>
      </c>
      <c r="D215" s="9">
        <v>970703</v>
      </c>
      <c r="E215" s="12">
        <v>7160</v>
      </c>
      <c r="F215" s="12">
        <v>209</v>
      </c>
      <c r="G215" s="55" t="s">
        <v>1</v>
      </c>
      <c r="H215" s="9">
        <v>1</v>
      </c>
      <c r="I215" s="9" t="s">
        <v>37</v>
      </c>
      <c r="J215" s="9" t="s">
        <v>14</v>
      </c>
    </row>
    <row r="216" spans="1:10">
      <c r="A216" s="9" t="s">
        <v>33</v>
      </c>
      <c r="B216" s="10">
        <v>43830</v>
      </c>
      <c r="C216" s="11">
        <v>12</v>
      </c>
      <c r="D216" s="9">
        <v>970704</v>
      </c>
      <c r="E216" s="12">
        <v>6110</v>
      </c>
      <c r="F216" s="12">
        <v>451</v>
      </c>
      <c r="G216" s="55" t="s">
        <v>1</v>
      </c>
      <c r="H216" s="9">
        <v>2</v>
      </c>
      <c r="I216" s="9" t="s">
        <v>37</v>
      </c>
      <c r="J216" s="9" t="s">
        <v>14</v>
      </c>
    </row>
    <row r="217" spans="1:10">
      <c r="A217" s="9" t="s">
        <v>29</v>
      </c>
      <c r="B217" s="10">
        <v>43830</v>
      </c>
      <c r="C217" s="11">
        <v>12</v>
      </c>
      <c r="D217" s="9">
        <v>970719</v>
      </c>
      <c r="E217" s="12">
        <v>5055</v>
      </c>
      <c r="F217" s="12">
        <v>162</v>
      </c>
      <c r="G217" s="55" t="s">
        <v>1</v>
      </c>
      <c r="H217" s="9">
        <v>1</v>
      </c>
      <c r="I217" s="9" t="s">
        <v>37</v>
      </c>
      <c r="J217" s="9" t="s">
        <v>16</v>
      </c>
    </row>
    <row r="218" spans="1:10">
      <c r="A218" s="9" t="s">
        <v>30</v>
      </c>
      <c r="B218" s="10">
        <v>43830</v>
      </c>
      <c r="C218" s="11">
        <v>12</v>
      </c>
      <c r="D218" s="9">
        <v>970720</v>
      </c>
      <c r="E218" s="12">
        <v>539</v>
      </c>
      <c r="F218" s="12">
        <v>155</v>
      </c>
      <c r="G218" s="55" t="s">
        <v>1</v>
      </c>
      <c r="H218" s="9">
        <v>1</v>
      </c>
      <c r="I218" s="9" t="s">
        <v>37</v>
      </c>
      <c r="J218" s="9" t="s">
        <v>16</v>
      </c>
    </row>
    <row r="219" spans="1:10">
      <c r="A219" s="9" t="s">
        <v>23</v>
      </c>
      <c r="B219" s="10">
        <v>43830</v>
      </c>
      <c r="C219" s="11">
        <v>12</v>
      </c>
      <c r="D219" s="9">
        <v>970721</v>
      </c>
      <c r="E219" s="12">
        <v>6006</v>
      </c>
      <c r="F219" s="12">
        <v>470</v>
      </c>
      <c r="G219" s="55" t="s">
        <v>1</v>
      </c>
      <c r="H219" s="9">
        <v>3</v>
      </c>
      <c r="I219" s="9" t="s">
        <v>37</v>
      </c>
      <c r="J219" s="9" t="s">
        <v>16</v>
      </c>
    </row>
    <row r="220" spans="1:10">
      <c r="A220" s="9" t="s">
        <v>24</v>
      </c>
      <c r="B220" s="10">
        <v>43830</v>
      </c>
      <c r="C220" s="11">
        <v>12</v>
      </c>
      <c r="D220" s="9">
        <v>970722</v>
      </c>
      <c r="E220" s="12">
        <v>11280</v>
      </c>
      <c r="F220" s="12">
        <v>355</v>
      </c>
      <c r="G220" s="55" t="s">
        <v>1</v>
      </c>
      <c r="H220" s="9">
        <v>3</v>
      </c>
      <c r="I220" s="9" t="s">
        <v>40</v>
      </c>
      <c r="J220" s="9" t="s">
        <v>17</v>
      </c>
    </row>
    <row r="221" spans="1:10">
      <c r="A221" s="9" t="s">
        <v>27</v>
      </c>
      <c r="B221" s="10">
        <v>43830</v>
      </c>
      <c r="C221" s="11">
        <v>12</v>
      </c>
      <c r="D221" s="9">
        <v>970729</v>
      </c>
      <c r="E221" s="12">
        <v>32459</v>
      </c>
      <c r="F221" s="12">
        <v>1250</v>
      </c>
      <c r="G221" s="55" t="s">
        <v>1</v>
      </c>
      <c r="H221" s="9">
        <v>12</v>
      </c>
      <c r="I221" s="9" t="s">
        <v>40</v>
      </c>
      <c r="J221" s="9" t="s">
        <v>16</v>
      </c>
    </row>
    <row r="222" spans="1:10">
      <c r="A222" s="9" t="s">
        <v>28</v>
      </c>
      <c r="B222" s="10">
        <v>43830</v>
      </c>
      <c r="C222" s="11">
        <v>12</v>
      </c>
      <c r="D222" s="9">
        <v>970732</v>
      </c>
      <c r="E222" s="12">
        <v>2845</v>
      </c>
      <c r="F222" s="12">
        <v>171</v>
      </c>
      <c r="G222" s="55" t="s">
        <v>1</v>
      </c>
      <c r="H222" s="9">
        <v>1</v>
      </c>
      <c r="I222" s="9" t="s">
        <v>37</v>
      </c>
      <c r="J222" s="9" t="s">
        <v>16</v>
      </c>
    </row>
    <row r="223" spans="1:10">
      <c r="A223" s="9" t="s">
        <v>34</v>
      </c>
      <c r="B223" s="10">
        <v>43830</v>
      </c>
      <c r="C223" s="11">
        <v>12</v>
      </c>
      <c r="D223" s="9">
        <v>970733</v>
      </c>
      <c r="E223" s="12">
        <v>6766</v>
      </c>
      <c r="F223" s="12">
        <v>584</v>
      </c>
      <c r="G223" s="55" t="s">
        <v>1</v>
      </c>
      <c r="H223" s="9">
        <v>3</v>
      </c>
      <c r="I223" s="9" t="s">
        <v>37</v>
      </c>
      <c r="J223" s="9" t="s">
        <v>14</v>
      </c>
    </row>
    <row r="224" spans="1:10">
      <c r="A224" s="9" t="s">
        <v>34</v>
      </c>
      <c r="B224" s="10">
        <v>43830</v>
      </c>
      <c r="C224" s="11">
        <v>12</v>
      </c>
      <c r="D224" s="9">
        <v>970734</v>
      </c>
      <c r="E224" s="12">
        <v>7014</v>
      </c>
      <c r="F224" s="12">
        <v>411</v>
      </c>
      <c r="G224" s="55" t="s">
        <v>1</v>
      </c>
      <c r="H224" s="9">
        <v>1</v>
      </c>
      <c r="I224" s="9" t="s">
        <v>37</v>
      </c>
      <c r="J224" s="9" t="s">
        <v>14</v>
      </c>
    </row>
    <row r="225" spans="1:10">
      <c r="A225" s="9" t="s">
        <v>29</v>
      </c>
      <c r="B225" s="10">
        <v>43830</v>
      </c>
      <c r="C225" s="11">
        <v>12</v>
      </c>
      <c r="D225" s="9">
        <v>970735</v>
      </c>
      <c r="E225" s="12">
        <v>2163</v>
      </c>
      <c r="F225" s="12">
        <v>171</v>
      </c>
      <c r="G225" s="55" t="s">
        <v>1</v>
      </c>
      <c r="H225" s="9">
        <v>1</v>
      </c>
      <c r="I225" s="9" t="s">
        <v>37</v>
      </c>
      <c r="J225" s="9" t="s">
        <v>16</v>
      </c>
    </row>
    <row r="226" spans="1:10">
      <c r="A226" s="9" t="s">
        <v>34</v>
      </c>
      <c r="B226" s="10">
        <v>43830</v>
      </c>
      <c r="C226" s="11">
        <v>12</v>
      </c>
      <c r="D226" s="9">
        <v>970736</v>
      </c>
      <c r="E226" s="12">
        <v>12175</v>
      </c>
      <c r="F226" s="12">
        <v>529</v>
      </c>
      <c r="G226" s="55" t="s">
        <v>1</v>
      </c>
      <c r="H226" s="9">
        <v>3</v>
      </c>
      <c r="I226" s="9" t="s">
        <v>37</v>
      </c>
      <c r="J226" s="9" t="s">
        <v>14</v>
      </c>
    </row>
    <row r="227" spans="1:10">
      <c r="A227" s="9" t="s">
        <v>26</v>
      </c>
      <c r="B227" s="10">
        <v>43830</v>
      </c>
      <c r="C227" s="11">
        <v>12</v>
      </c>
      <c r="D227" s="9">
        <v>970741</v>
      </c>
      <c r="E227" s="12">
        <v>8352</v>
      </c>
      <c r="F227" s="12">
        <v>407</v>
      </c>
      <c r="G227" s="55" t="s">
        <v>1</v>
      </c>
      <c r="H227" s="9">
        <v>3</v>
      </c>
      <c r="I227" s="9" t="s">
        <v>37</v>
      </c>
      <c r="J227" s="9" t="s">
        <v>16</v>
      </c>
    </row>
    <row r="228" spans="1:10">
      <c r="A228" s="9" t="s">
        <v>33</v>
      </c>
      <c r="B228" s="10">
        <v>43830</v>
      </c>
      <c r="C228" s="11">
        <v>12</v>
      </c>
      <c r="D228" s="9">
        <v>970742</v>
      </c>
      <c r="E228" s="12">
        <v>17205</v>
      </c>
      <c r="F228" s="12">
        <v>549</v>
      </c>
      <c r="G228" s="55" t="s">
        <v>1</v>
      </c>
      <c r="H228" s="9">
        <v>4</v>
      </c>
      <c r="I228" s="9" t="s">
        <v>37</v>
      </c>
      <c r="J228" s="9" t="s">
        <v>14</v>
      </c>
    </row>
    <row r="229" spans="1:10">
      <c r="A229" s="9" t="s">
        <v>23</v>
      </c>
      <c r="B229" s="10">
        <v>43641</v>
      </c>
      <c r="C229" s="11">
        <v>6</v>
      </c>
      <c r="D229" s="9">
        <v>977045</v>
      </c>
      <c r="E229" s="12">
        <v>19006</v>
      </c>
      <c r="F229" s="12">
        <v>1199</v>
      </c>
      <c r="G229" s="55" t="s">
        <v>1</v>
      </c>
      <c r="H229" s="9">
        <v>8</v>
      </c>
      <c r="I229" s="9" t="s">
        <v>37</v>
      </c>
      <c r="J229" s="9" t="s">
        <v>14</v>
      </c>
    </row>
    <row r="230" spans="1:10">
      <c r="A230" s="9" t="s">
        <v>24</v>
      </c>
      <c r="B230" s="10">
        <v>43487</v>
      </c>
      <c r="C230" s="11">
        <v>1</v>
      </c>
      <c r="D230" s="9">
        <v>3901</v>
      </c>
      <c r="E230" s="12">
        <v>30585</v>
      </c>
      <c r="F230" s="12">
        <v>2150</v>
      </c>
      <c r="G230" s="55" t="s">
        <v>0</v>
      </c>
      <c r="H230" s="9">
        <v>18</v>
      </c>
      <c r="I230" s="9" t="s">
        <v>37</v>
      </c>
      <c r="J230" s="9" t="s">
        <v>14</v>
      </c>
    </row>
    <row r="231" spans="1:10">
      <c r="A231" s="9" t="s">
        <v>25</v>
      </c>
      <c r="B231" s="10">
        <v>43604</v>
      </c>
      <c r="C231" s="11">
        <v>5</v>
      </c>
      <c r="D231" s="9">
        <v>70267</v>
      </c>
      <c r="E231" s="12">
        <v>25046</v>
      </c>
      <c r="F231" s="12">
        <v>1800</v>
      </c>
      <c r="G231" s="55" t="s">
        <v>0</v>
      </c>
      <c r="H231" s="9">
        <v>11</v>
      </c>
      <c r="I231" s="9" t="s">
        <v>37</v>
      </c>
      <c r="J231" s="9" t="s">
        <v>14</v>
      </c>
    </row>
    <row r="232" spans="1:10">
      <c r="A232" s="9" t="s">
        <v>22</v>
      </c>
      <c r="B232" s="10">
        <v>43769</v>
      </c>
      <c r="C232" s="11">
        <v>10</v>
      </c>
      <c r="D232" s="9">
        <v>70599</v>
      </c>
      <c r="E232" s="12">
        <v>41087</v>
      </c>
      <c r="F232" s="12">
        <v>1900</v>
      </c>
      <c r="G232" s="55" t="s">
        <v>0</v>
      </c>
      <c r="H232" s="9">
        <v>26</v>
      </c>
      <c r="I232" s="9" t="s">
        <v>40</v>
      </c>
      <c r="J232" s="9" t="s">
        <v>19</v>
      </c>
    </row>
    <row r="233" spans="1:10">
      <c r="A233" s="9" t="s">
        <v>22</v>
      </c>
      <c r="B233" s="10">
        <v>43724</v>
      </c>
      <c r="C233" s="11">
        <v>9</v>
      </c>
      <c r="D233" s="9">
        <v>70630</v>
      </c>
      <c r="E233" s="12">
        <v>52202</v>
      </c>
      <c r="F233" s="12">
        <v>1800</v>
      </c>
      <c r="G233" s="55" t="s">
        <v>0</v>
      </c>
      <c r="H233" s="9">
        <v>18</v>
      </c>
      <c r="I233" s="9" t="s">
        <v>37</v>
      </c>
      <c r="J233" s="9" t="s">
        <v>14</v>
      </c>
    </row>
    <row r="234" spans="1:10">
      <c r="A234" s="9" t="s">
        <v>25</v>
      </c>
      <c r="B234" s="10">
        <v>43537</v>
      </c>
      <c r="C234" s="11">
        <v>3</v>
      </c>
      <c r="D234" s="9">
        <v>197120</v>
      </c>
      <c r="E234" s="12">
        <v>16650</v>
      </c>
      <c r="F234" s="12">
        <v>1058</v>
      </c>
      <c r="G234" s="55" t="s">
        <v>0</v>
      </c>
      <c r="H234" s="9">
        <v>7</v>
      </c>
      <c r="I234" s="9" t="s">
        <v>37</v>
      </c>
      <c r="J234" s="9" t="s">
        <v>14</v>
      </c>
    </row>
    <row r="235" spans="1:10">
      <c r="A235" s="9" t="s">
        <v>25</v>
      </c>
      <c r="B235" s="10">
        <v>43554</v>
      </c>
      <c r="C235" s="11">
        <v>3</v>
      </c>
      <c r="D235" s="9">
        <v>302292</v>
      </c>
      <c r="E235" s="12">
        <v>41513</v>
      </c>
      <c r="F235" s="12">
        <v>1497</v>
      </c>
      <c r="G235" s="55" t="s">
        <v>0</v>
      </c>
      <c r="H235" s="9">
        <v>14</v>
      </c>
      <c r="I235" s="9" t="s">
        <v>43</v>
      </c>
      <c r="J235" s="9" t="s">
        <v>18</v>
      </c>
    </row>
    <row r="236" spans="1:10">
      <c r="A236" s="9" t="s">
        <v>24</v>
      </c>
      <c r="B236" s="10">
        <v>43480</v>
      </c>
      <c r="C236" s="11">
        <v>1</v>
      </c>
      <c r="D236" s="9">
        <v>970009</v>
      </c>
      <c r="E236" s="12">
        <v>46118</v>
      </c>
      <c r="F236" s="12">
        <v>1800</v>
      </c>
      <c r="G236" s="55" t="s">
        <v>0</v>
      </c>
      <c r="H236" s="9">
        <v>20</v>
      </c>
      <c r="I236" s="9" t="s">
        <v>36</v>
      </c>
      <c r="J236" s="9" t="s">
        <v>14</v>
      </c>
    </row>
    <row r="237" spans="1:10">
      <c r="A237" s="9" t="s">
        <v>35</v>
      </c>
      <c r="B237" s="10">
        <v>43482</v>
      </c>
      <c r="C237" s="11">
        <v>1</v>
      </c>
      <c r="D237" s="9">
        <v>970019</v>
      </c>
      <c r="E237" s="12">
        <v>21356</v>
      </c>
      <c r="F237" s="12">
        <v>1900</v>
      </c>
      <c r="G237" s="55" t="s">
        <v>0</v>
      </c>
      <c r="H237" s="9">
        <v>26</v>
      </c>
      <c r="I237" s="9" t="s">
        <v>40</v>
      </c>
      <c r="J237" s="9" t="s">
        <v>19</v>
      </c>
    </row>
    <row r="238" spans="1:10">
      <c r="A238" s="9" t="s">
        <v>35</v>
      </c>
      <c r="B238" s="10">
        <v>43487</v>
      </c>
      <c r="C238" s="11">
        <v>1</v>
      </c>
      <c r="D238" s="9">
        <v>970024</v>
      </c>
      <c r="E238" s="12">
        <v>20054</v>
      </c>
      <c r="F238" s="12">
        <v>1900</v>
      </c>
      <c r="G238" s="55" t="s">
        <v>0</v>
      </c>
      <c r="H238" s="9">
        <v>26</v>
      </c>
      <c r="I238" s="9" t="s">
        <v>40</v>
      </c>
      <c r="J238" s="9" t="s">
        <v>19</v>
      </c>
    </row>
    <row r="239" spans="1:10">
      <c r="A239" s="9" t="s">
        <v>35</v>
      </c>
      <c r="B239" s="10">
        <v>43488</v>
      </c>
      <c r="C239" s="11">
        <v>1</v>
      </c>
      <c r="D239" s="9">
        <v>970032</v>
      </c>
      <c r="E239" s="12">
        <v>16545</v>
      </c>
      <c r="F239" s="12">
        <v>1900</v>
      </c>
      <c r="G239" s="55" t="s">
        <v>0</v>
      </c>
      <c r="H239" s="9">
        <v>26</v>
      </c>
      <c r="I239" s="9" t="s">
        <v>40</v>
      </c>
      <c r="J239" s="9" t="s">
        <v>19</v>
      </c>
    </row>
    <row r="240" spans="1:10">
      <c r="A240" s="9" t="s">
        <v>25</v>
      </c>
      <c r="B240" s="10">
        <v>43499</v>
      </c>
      <c r="C240" s="11">
        <v>2</v>
      </c>
      <c r="D240" s="9">
        <v>970038</v>
      </c>
      <c r="E240" s="12">
        <v>18913</v>
      </c>
      <c r="F240" s="12">
        <v>2150</v>
      </c>
      <c r="G240" s="55" t="s">
        <v>0</v>
      </c>
      <c r="H240" s="9">
        <v>26</v>
      </c>
      <c r="I240" s="9" t="s">
        <v>40</v>
      </c>
      <c r="J240" s="9" t="s">
        <v>19</v>
      </c>
    </row>
    <row r="241" spans="1:10">
      <c r="A241" s="9" t="s">
        <v>24</v>
      </c>
      <c r="B241" s="10">
        <v>43493</v>
      </c>
      <c r="C241" s="11">
        <v>1</v>
      </c>
      <c r="D241" s="9">
        <v>970039</v>
      </c>
      <c r="E241" s="12">
        <v>73206</v>
      </c>
      <c r="F241" s="12">
        <v>912</v>
      </c>
      <c r="G241" s="55" t="s">
        <v>0</v>
      </c>
      <c r="H241" s="9">
        <v>21</v>
      </c>
      <c r="I241" s="9" t="s">
        <v>41</v>
      </c>
      <c r="J241" s="9" t="s">
        <v>17</v>
      </c>
    </row>
    <row r="242" spans="1:10">
      <c r="A242" s="9" t="s">
        <v>29</v>
      </c>
      <c r="B242" s="10">
        <v>43494</v>
      </c>
      <c r="C242" s="11">
        <v>1</v>
      </c>
      <c r="D242" s="9">
        <v>970040</v>
      </c>
      <c r="E242" s="12">
        <v>25442</v>
      </c>
      <c r="F242" s="12">
        <v>990</v>
      </c>
      <c r="G242" s="55" t="s">
        <v>0</v>
      </c>
      <c r="H242" s="9">
        <v>61</v>
      </c>
      <c r="I242" s="9" t="s">
        <v>40</v>
      </c>
      <c r="J242" s="9" t="s">
        <v>16</v>
      </c>
    </row>
    <row r="243" spans="1:10">
      <c r="A243" s="9" t="s">
        <v>25</v>
      </c>
      <c r="B243" s="10">
        <v>43501</v>
      </c>
      <c r="C243" s="11">
        <v>2</v>
      </c>
      <c r="D243" s="9">
        <v>970050</v>
      </c>
      <c r="E243" s="12">
        <v>20481</v>
      </c>
      <c r="F243" s="12">
        <v>1900</v>
      </c>
      <c r="G243" s="55" t="s">
        <v>0</v>
      </c>
      <c r="H243" s="9">
        <v>21</v>
      </c>
      <c r="I243" s="9" t="s">
        <v>40</v>
      </c>
      <c r="J243" s="9" t="s">
        <v>19</v>
      </c>
    </row>
    <row r="244" spans="1:10">
      <c r="A244" s="9" t="s">
        <v>24</v>
      </c>
      <c r="B244" s="10">
        <v>43503</v>
      </c>
      <c r="C244" s="11">
        <v>2</v>
      </c>
      <c r="D244" s="9">
        <v>970055</v>
      </c>
      <c r="E244" s="12">
        <v>70707</v>
      </c>
      <c r="F244" s="12">
        <v>914</v>
      </c>
      <c r="G244" s="55" t="s">
        <v>0</v>
      </c>
      <c r="H244" s="9">
        <v>22</v>
      </c>
      <c r="I244" s="9" t="s">
        <v>41</v>
      </c>
      <c r="J244" s="9" t="s">
        <v>17</v>
      </c>
    </row>
    <row r="245" spans="1:10">
      <c r="A245" s="9" t="s">
        <v>26</v>
      </c>
      <c r="B245" s="10">
        <v>43509</v>
      </c>
      <c r="C245" s="11">
        <v>2</v>
      </c>
      <c r="D245" s="9">
        <v>970059</v>
      </c>
      <c r="E245" s="12">
        <v>57770</v>
      </c>
      <c r="F245" s="12">
        <v>1023</v>
      </c>
      <c r="G245" s="55" t="s">
        <v>0</v>
      </c>
      <c r="H245" s="9">
        <v>15</v>
      </c>
      <c r="I245" s="9" t="s">
        <v>42</v>
      </c>
      <c r="J245" s="9" t="s">
        <v>17</v>
      </c>
    </row>
    <row r="246" spans="1:10">
      <c r="A246" s="9" t="s">
        <v>24</v>
      </c>
      <c r="B246" s="10">
        <v>43515</v>
      </c>
      <c r="C246" s="11">
        <v>2</v>
      </c>
      <c r="D246" s="9">
        <v>970061</v>
      </c>
      <c r="E246" s="12">
        <v>59604</v>
      </c>
      <c r="F246" s="12">
        <v>1159</v>
      </c>
      <c r="G246" s="55" t="s">
        <v>0</v>
      </c>
      <c r="H246" s="9">
        <v>17</v>
      </c>
      <c r="I246" s="9" t="s">
        <v>42</v>
      </c>
      <c r="J246" s="9" t="s">
        <v>17</v>
      </c>
    </row>
    <row r="247" spans="1:10">
      <c r="A247" s="9" t="s">
        <v>25</v>
      </c>
      <c r="B247" s="10">
        <v>43517</v>
      </c>
      <c r="C247" s="11">
        <v>2</v>
      </c>
      <c r="D247" s="9">
        <v>970079</v>
      </c>
      <c r="E247" s="12">
        <v>30446</v>
      </c>
      <c r="F247" s="12">
        <v>1900</v>
      </c>
      <c r="G247" s="55" t="s">
        <v>0</v>
      </c>
      <c r="H247" s="9">
        <v>26</v>
      </c>
      <c r="I247" s="9" t="s">
        <v>40</v>
      </c>
      <c r="J247" s="9" t="s">
        <v>19</v>
      </c>
    </row>
    <row r="248" spans="1:10">
      <c r="A248" s="9" t="s">
        <v>29</v>
      </c>
      <c r="B248" s="10">
        <v>43522</v>
      </c>
      <c r="C248" s="11">
        <v>2</v>
      </c>
      <c r="D248" s="9">
        <v>970087</v>
      </c>
      <c r="E248" s="12">
        <v>24596</v>
      </c>
      <c r="F248" s="12">
        <v>990</v>
      </c>
      <c r="G248" s="55" t="s">
        <v>0</v>
      </c>
      <c r="H248" s="9">
        <v>69</v>
      </c>
      <c r="I248" s="9" t="s">
        <v>40</v>
      </c>
      <c r="J248" s="9" t="s">
        <v>16</v>
      </c>
    </row>
    <row r="249" spans="1:10">
      <c r="A249" s="9" t="s">
        <v>25</v>
      </c>
      <c r="B249" s="10">
        <v>43523</v>
      </c>
      <c r="C249" s="11">
        <v>2</v>
      </c>
      <c r="D249" s="9">
        <v>970088</v>
      </c>
      <c r="E249" s="12">
        <v>21482</v>
      </c>
      <c r="F249" s="12">
        <v>1900</v>
      </c>
      <c r="G249" s="55" t="s">
        <v>0</v>
      </c>
      <c r="H249" s="9">
        <v>26</v>
      </c>
      <c r="I249" s="9" t="s">
        <v>40</v>
      </c>
      <c r="J249" s="9" t="s">
        <v>19</v>
      </c>
    </row>
    <row r="250" spans="1:10">
      <c r="A250" s="9" t="s">
        <v>35</v>
      </c>
      <c r="B250" s="10">
        <v>43524</v>
      </c>
      <c r="C250" s="11">
        <v>2</v>
      </c>
      <c r="D250" s="9">
        <v>970090</v>
      </c>
      <c r="E250" s="12">
        <v>1533</v>
      </c>
      <c r="F250" s="12">
        <v>235</v>
      </c>
      <c r="G250" s="55" t="s">
        <v>0</v>
      </c>
      <c r="H250" s="9">
        <v>1</v>
      </c>
      <c r="I250" s="9" t="s">
        <v>37</v>
      </c>
      <c r="J250" s="9" t="s">
        <v>14</v>
      </c>
    </row>
    <row r="251" spans="1:10">
      <c r="A251" s="9" t="s">
        <v>35</v>
      </c>
      <c r="B251" s="10">
        <v>43524</v>
      </c>
      <c r="C251" s="11">
        <v>2</v>
      </c>
      <c r="D251" s="9">
        <v>970091</v>
      </c>
      <c r="E251" s="12">
        <v>7985</v>
      </c>
      <c r="F251" s="12">
        <v>233</v>
      </c>
      <c r="G251" s="55" t="s">
        <v>0</v>
      </c>
      <c r="H251" s="9">
        <v>1</v>
      </c>
      <c r="I251" s="9" t="s">
        <v>37</v>
      </c>
      <c r="J251" s="9" t="s">
        <v>14</v>
      </c>
    </row>
    <row r="252" spans="1:10">
      <c r="A252" s="9" t="s">
        <v>25</v>
      </c>
      <c r="B252" s="10">
        <v>43524</v>
      </c>
      <c r="C252" s="11">
        <v>2</v>
      </c>
      <c r="D252" s="9">
        <v>970096</v>
      </c>
      <c r="E252" s="12">
        <v>17222</v>
      </c>
      <c r="F252" s="12">
        <v>1900</v>
      </c>
      <c r="G252" s="55" t="s">
        <v>0</v>
      </c>
      <c r="H252" s="9">
        <v>26</v>
      </c>
      <c r="I252" s="9" t="s">
        <v>40</v>
      </c>
      <c r="J252" s="9" t="s">
        <v>19</v>
      </c>
    </row>
    <row r="253" spans="1:10">
      <c r="A253" s="9" t="s">
        <v>35</v>
      </c>
      <c r="B253" s="10">
        <v>43524</v>
      </c>
      <c r="C253" s="11">
        <v>2</v>
      </c>
      <c r="D253" s="9">
        <v>970098</v>
      </c>
      <c r="E253" s="12">
        <v>34895</v>
      </c>
      <c r="F253" s="12">
        <v>2150</v>
      </c>
      <c r="G253" s="55" t="s">
        <v>0</v>
      </c>
      <c r="H253" s="9">
        <v>20</v>
      </c>
      <c r="I253" s="9" t="s">
        <v>37</v>
      </c>
      <c r="J253" s="9" t="s">
        <v>14</v>
      </c>
    </row>
    <row r="254" spans="1:10">
      <c r="A254" s="9" t="s">
        <v>25</v>
      </c>
      <c r="B254" s="10">
        <v>43554</v>
      </c>
      <c r="C254" s="11">
        <v>3</v>
      </c>
      <c r="D254" s="9">
        <v>970114</v>
      </c>
      <c r="E254" s="12">
        <v>40883</v>
      </c>
      <c r="F254" s="12">
        <v>1550</v>
      </c>
      <c r="G254" s="55" t="s">
        <v>0</v>
      </c>
      <c r="H254" s="9">
        <v>18</v>
      </c>
      <c r="I254" s="9" t="s">
        <v>43</v>
      </c>
      <c r="J254" s="9" t="s">
        <v>46</v>
      </c>
    </row>
    <row r="255" spans="1:10">
      <c r="A255" s="9" t="s">
        <v>25</v>
      </c>
      <c r="B255" s="10">
        <v>43534</v>
      </c>
      <c r="C255" s="11">
        <v>3</v>
      </c>
      <c r="D255" s="9">
        <v>970116</v>
      </c>
      <c r="E255" s="12">
        <v>37040</v>
      </c>
      <c r="F255" s="12">
        <v>1900</v>
      </c>
      <c r="G255" s="55" t="s">
        <v>0</v>
      </c>
      <c r="H255" s="9">
        <v>26</v>
      </c>
      <c r="I255" s="9" t="s">
        <v>40</v>
      </c>
      <c r="J255" s="9" t="s">
        <v>19</v>
      </c>
    </row>
    <row r="256" spans="1:10">
      <c r="A256" s="9" t="s">
        <v>31</v>
      </c>
      <c r="B256" s="10">
        <v>43536</v>
      </c>
      <c r="C256" s="11">
        <v>3</v>
      </c>
      <c r="D256" s="9">
        <v>970119</v>
      </c>
      <c r="E256" s="12">
        <v>39246</v>
      </c>
      <c r="F256" s="12">
        <v>2423</v>
      </c>
      <c r="G256" s="55" t="s">
        <v>0</v>
      </c>
      <c r="H256" s="9">
        <v>12</v>
      </c>
      <c r="I256" s="9" t="s">
        <v>43</v>
      </c>
      <c r="J256" s="9" t="s">
        <v>15</v>
      </c>
    </row>
    <row r="257" spans="1:10">
      <c r="A257" s="9" t="s">
        <v>29</v>
      </c>
      <c r="B257" s="10">
        <v>43537</v>
      </c>
      <c r="C257" s="11">
        <v>3</v>
      </c>
      <c r="D257" s="9">
        <v>970123</v>
      </c>
      <c r="E257" s="12">
        <v>1470</v>
      </c>
      <c r="F257" s="12">
        <v>140</v>
      </c>
      <c r="G257" s="55" t="s">
        <v>0</v>
      </c>
      <c r="H257" s="9">
        <v>1</v>
      </c>
      <c r="I257" s="9" t="s">
        <v>37</v>
      </c>
      <c r="J257" s="9" t="s">
        <v>16</v>
      </c>
    </row>
    <row r="258" spans="1:10">
      <c r="A258" s="9" t="s">
        <v>25</v>
      </c>
      <c r="B258" s="10">
        <v>43538</v>
      </c>
      <c r="C258" s="11">
        <v>3</v>
      </c>
      <c r="D258" s="9">
        <v>970124</v>
      </c>
      <c r="E258" s="12">
        <v>22894</v>
      </c>
      <c r="F258" s="12">
        <v>1900</v>
      </c>
      <c r="G258" s="55" t="s">
        <v>0</v>
      </c>
      <c r="H258" s="9">
        <v>16</v>
      </c>
      <c r="I258" s="9" t="s">
        <v>40</v>
      </c>
      <c r="J258" s="9" t="s">
        <v>19</v>
      </c>
    </row>
    <row r="259" spans="1:10">
      <c r="A259" s="9" t="s">
        <v>25</v>
      </c>
      <c r="B259" s="10">
        <v>43544</v>
      </c>
      <c r="C259" s="11">
        <v>3</v>
      </c>
      <c r="D259" s="9">
        <v>970138</v>
      </c>
      <c r="E259" s="12">
        <v>18151</v>
      </c>
      <c r="F259" s="12">
        <v>1800</v>
      </c>
      <c r="G259" s="55" t="s">
        <v>0</v>
      </c>
      <c r="H259" s="9">
        <v>9</v>
      </c>
      <c r="I259" s="9" t="s">
        <v>37</v>
      </c>
      <c r="J259" s="9" t="s">
        <v>14</v>
      </c>
    </row>
    <row r="260" spans="1:10">
      <c r="A260" s="9" t="s">
        <v>31</v>
      </c>
      <c r="B260" s="10">
        <v>43545</v>
      </c>
      <c r="C260" s="11">
        <v>3</v>
      </c>
      <c r="D260" s="9">
        <v>970143</v>
      </c>
      <c r="E260" s="12">
        <v>84471</v>
      </c>
      <c r="F260" s="12">
        <v>1550</v>
      </c>
      <c r="G260" s="55" t="s">
        <v>0</v>
      </c>
      <c r="H260" s="9">
        <v>18</v>
      </c>
      <c r="I260" s="9" t="s">
        <v>37</v>
      </c>
      <c r="J260" s="9" t="s">
        <v>16</v>
      </c>
    </row>
    <row r="261" spans="1:10">
      <c r="A261" s="9" t="s">
        <v>24</v>
      </c>
      <c r="B261" s="10">
        <v>43559</v>
      </c>
      <c r="C261" s="11">
        <v>4</v>
      </c>
      <c r="D261" s="9">
        <v>970166</v>
      </c>
      <c r="E261" s="12">
        <v>77077</v>
      </c>
      <c r="F261" s="12">
        <v>1212</v>
      </c>
      <c r="G261" s="55" t="s">
        <v>0</v>
      </c>
      <c r="H261" s="9">
        <v>24</v>
      </c>
      <c r="I261" s="9" t="s">
        <v>41</v>
      </c>
      <c r="J261" s="9" t="s">
        <v>17</v>
      </c>
    </row>
    <row r="262" spans="1:10">
      <c r="A262" s="9" t="s">
        <v>24</v>
      </c>
      <c r="B262" s="10">
        <v>43570</v>
      </c>
      <c r="C262" s="11">
        <v>4</v>
      </c>
      <c r="D262" s="9">
        <v>970180</v>
      </c>
      <c r="E262" s="12">
        <v>43566</v>
      </c>
      <c r="F262" s="12">
        <v>1000</v>
      </c>
      <c r="G262" s="55" t="s">
        <v>0</v>
      </c>
      <c r="H262" s="9">
        <v>12</v>
      </c>
      <c r="I262" s="9" t="s">
        <v>41</v>
      </c>
      <c r="J262" s="9" t="s">
        <v>17</v>
      </c>
    </row>
    <row r="263" spans="1:10">
      <c r="A263" s="9" t="s">
        <v>25</v>
      </c>
      <c r="B263" s="10">
        <v>43573</v>
      </c>
      <c r="C263" s="11">
        <v>4</v>
      </c>
      <c r="D263" s="9">
        <v>970183</v>
      </c>
      <c r="E263" s="12">
        <v>62267</v>
      </c>
      <c r="F263" s="12">
        <v>1727</v>
      </c>
      <c r="G263" s="55" t="s">
        <v>0</v>
      </c>
      <c r="H263" s="9">
        <v>19</v>
      </c>
      <c r="I263" s="9" t="s">
        <v>43</v>
      </c>
      <c r="J263" s="9" t="s">
        <v>18</v>
      </c>
    </row>
    <row r="264" spans="1:10">
      <c r="A264" s="9" t="s">
        <v>25</v>
      </c>
      <c r="B264" s="10">
        <v>43577</v>
      </c>
      <c r="C264" s="11">
        <v>4</v>
      </c>
      <c r="D264" s="9">
        <v>970203</v>
      </c>
      <c r="E264" s="12">
        <v>18189</v>
      </c>
      <c r="F264" s="12">
        <v>1900</v>
      </c>
      <c r="G264" s="55" t="s">
        <v>0</v>
      </c>
      <c r="H264" s="9">
        <v>26</v>
      </c>
      <c r="I264" s="9" t="s">
        <v>40</v>
      </c>
      <c r="J264" s="9" t="s">
        <v>19</v>
      </c>
    </row>
    <row r="265" spans="1:10">
      <c r="A265" s="9" t="s">
        <v>25</v>
      </c>
      <c r="B265" s="10">
        <v>43577</v>
      </c>
      <c r="C265" s="11">
        <v>4</v>
      </c>
      <c r="D265" s="9">
        <v>970207</v>
      </c>
      <c r="E265" s="12">
        <v>23981</v>
      </c>
      <c r="F265" s="12">
        <v>1041</v>
      </c>
      <c r="G265" s="55" t="s">
        <v>0</v>
      </c>
      <c r="H265" s="9">
        <v>7</v>
      </c>
      <c r="I265" s="9" t="s">
        <v>37</v>
      </c>
      <c r="J265" s="9" t="s">
        <v>14</v>
      </c>
    </row>
    <row r="266" spans="1:10">
      <c r="A266" s="9" t="s">
        <v>25</v>
      </c>
      <c r="B266" s="10">
        <v>43577</v>
      </c>
      <c r="C266" s="11">
        <v>4</v>
      </c>
      <c r="D266" s="9">
        <v>970209</v>
      </c>
      <c r="E266" s="12">
        <v>11520</v>
      </c>
      <c r="F266" s="12">
        <v>898</v>
      </c>
      <c r="G266" s="55" t="s">
        <v>0</v>
      </c>
      <c r="H266" s="9">
        <v>5</v>
      </c>
      <c r="I266" s="9" t="s">
        <v>37</v>
      </c>
      <c r="J266" s="9" t="s">
        <v>14</v>
      </c>
    </row>
    <row r="267" spans="1:10">
      <c r="A267" s="9" t="s">
        <v>25</v>
      </c>
      <c r="B267" s="10">
        <v>43577</v>
      </c>
      <c r="C267" s="11">
        <v>4</v>
      </c>
      <c r="D267" s="9">
        <v>970213</v>
      </c>
      <c r="E267" s="12">
        <v>41880</v>
      </c>
      <c r="F267" s="12">
        <v>1900</v>
      </c>
      <c r="G267" s="55" t="s">
        <v>0</v>
      </c>
      <c r="H267" s="9">
        <v>26</v>
      </c>
      <c r="I267" s="9" t="s">
        <v>40</v>
      </c>
      <c r="J267" s="9" t="s">
        <v>19</v>
      </c>
    </row>
    <row r="268" spans="1:10">
      <c r="A268" s="9" t="s">
        <v>29</v>
      </c>
      <c r="B268" s="10">
        <v>43579</v>
      </c>
      <c r="C268" s="11">
        <v>4</v>
      </c>
      <c r="D268" s="9">
        <v>970222</v>
      </c>
      <c r="E268" s="12">
        <v>20169</v>
      </c>
      <c r="F268" s="12">
        <v>851</v>
      </c>
      <c r="G268" s="55" t="s">
        <v>0</v>
      </c>
      <c r="H268" s="9">
        <v>6</v>
      </c>
      <c r="I268" s="9" t="s">
        <v>41</v>
      </c>
      <c r="J268" s="9" t="s">
        <v>17</v>
      </c>
    </row>
    <row r="269" spans="1:10">
      <c r="A269" s="9" t="s">
        <v>32</v>
      </c>
      <c r="B269" s="10">
        <v>43579</v>
      </c>
      <c r="C269" s="11">
        <v>4</v>
      </c>
      <c r="D269" s="9">
        <v>970223</v>
      </c>
      <c r="E269" s="12">
        <v>17959</v>
      </c>
      <c r="F269" s="12">
        <v>1550</v>
      </c>
      <c r="G269" s="55" t="s">
        <v>0</v>
      </c>
      <c r="H269" s="9">
        <v>26</v>
      </c>
      <c r="I269" s="9" t="s">
        <v>43</v>
      </c>
      <c r="J269" s="9" t="s">
        <v>46</v>
      </c>
    </row>
    <row r="270" spans="1:10">
      <c r="A270" s="9" t="s">
        <v>25</v>
      </c>
      <c r="B270" s="10">
        <v>43580</v>
      </c>
      <c r="C270" s="11">
        <v>4</v>
      </c>
      <c r="D270" s="9">
        <v>970225</v>
      </c>
      <c r="E270" s="12">
        <v>18551</v>
      </c>
      <c r="F270" s="12">
        <v>953</v>
      </c>
      <c r="G270" s="55" t="s">
        <v>0</v>
      </c>
      <c r="H270" s="9">
        <v>7</v>
      </c>
      <c r="I270" s="9" t="s">
        <v>37</v>
      </c>
      <c r="J270" s="9" t="s">
        <v>14</v>
      </c>
    </row>
    <row r="271" spans="1:10">
      <c r="A271" s="9" t="s">
        <v>24</v>
      </c>
      <c r="B271" s="10">
        <v>43580</v>
      </c>
      <c r="C271" s="11">
        <v>4</v>
      </c>
      <c r="D271" s="9">
        <v>970229</v>
      </c>
      <c r="E271" s="12">
        <v>49115</v>
      </c>
      <c r="F271" s="12">
        <v>1000</v>
      </c>
      <c r="G271" s="55" t="s">
        <v>0</v>
      </c>
      <c r="H271" s="9">
        <v>17</v>
      </c>
      <c r="I271" s="9" t="s">
        <v>41</v>
      </c>
      <c r="J271" s="9" t="s">
        <v>17</v>
      </c>
    </row>
    <row r="272" spans="1:10">
      <c r="A272" s="9" t="s">
        <v>31</v>
      </c>
      <c r="B272" s="10">
        <v>43584</v>
      </c>
      <c r="C272" s="11">
        <v>4</v>
      </c>
      <c r="D272" s="9">
        <v>970232</v>
      </c>
      <c r="E272" s="12">
        <v>29911</v>
      </c>
      <c r="F272" s="12">
        <v>4100</v>
      </c>
      <c r="G272" s="55" t="s">
        <v>0</v>
      </c>
      <c r="H272" s="9">
        <v>14</v>
      </c>
      <c r="I272" s="9" t="s">
        <v>39</v>
      </c>
      <c r="J272" s="9" t="s">
        <v>15</v>
      </c>
    </row>
    <row r="273" spans="1:10">
      <c r="A273" s="9" t="s">
        <v>25</v>
      </c>
      <c r="B273" s="10">
        <v>43584</v>
      </c>
      <c r="C273" s="11">
        <v>4</v>
      </c>
      <c r="D273" s="9">
        <v>970234</v>
      </c>
      <c r="E273" s="12">
        <v>17066</v>
      </c>
      <c r="F273" s="12">
        <v>1900</v>
      </c>
      <c r="G273" s="55" t="s">
        <v>0</v>
      </c>
      <c r="H273" s="9">
        <v>26</v>
      </c>
      <c r="I273" s="9" t="s">
        <v>40</v>
      </c>
      <c r="J273" s="9" t="s">
        <v>19</v>
      </c>
    </row>
    <row r="274" spans="1:10">
      <c r="A274" s="9" t="s">
        <v>25</v>
      </c>
      <c r="B274" s="10">
        <v>43585</v>
      </c>
      <c r="C274" s="11">
        <v>4</v>
      </c>
      <c r="D274" s="9">
        <v>970235</v>
      </c>
      <c r="E274" s="12">
        <v>14731</v>
      </c>
      <c r="F274" s="12">
        <v>612</v>
      </c>
      <c r="G274" s="55" t="s">
        <v>0</v>
      </c>
      <c r="H274" s="9">
        <v>4</v>
      </c>
      <c r="I274" s="9" t="s">
        <v>37</v>
      </c>
      <c r="J274" s="9" t="s">
        <v>14</v>
      </c>
    </row>
    <row r="275" spans="1:10">
      <c r="A275" s="9" t="s">
        <v>23</v>
      </c>
      <c r="B275" s="10">
        <v>43594</v>
      </c>
      <c r="C275" s="11">
        <v>5</v>
      </c>
      <c r="D275" s="9">
        <v>970245</v>
      </c>
      <c r="E275" s="12">
        <v>54063</v>
      </c>
      <c r="F275" s="12">
        <v>817</v>
      </c>
      <c r="G275" s="55" t="s">
        <v>0</v>
      </c>
      <c r="H275" s="9">
        <v>15</v>
      </c>
      <c r="I275" s="9" t="s">
        <v>41</v>
      </c>
      <c r="J275" s="9" t="s">
        <v>17</v>
      </c>
    </row>
    <row r="276" spans="1:10">
      <c r="A276" s="9" t="s">
        <v>25</v>
      </c>
      <c r="B276" s="10">
        <v>43594</v>
      </c>
      <c r="C276" s="11">
        <v>5</v>
      </c>
      <c r="D276" s="9">
        <v>970247</v>
      </c>
      <c r="E276" s="12">
        <v>31199</v>
      </c>
      <c r="F276" s="12">
        <v>714</v>
      </c>
      <c r="G276" s="55" t="s">
        <v>0</v>
      </c>
      <c r="H276" s="9">
        <v>12</v>
      </c>
      <c r="I276" s="9" t="s">
        <v>37</v>
      </c>
      <c r="J276" s="9" t="s">
        <v>14</v>
      </c>
    </row>
    <row r="277" spans="1:10">
      <c r="A277" s="9" t="s">
        <v>32</v>
      </c>
      <c r="B277" s="10">
        <v>43601</v>
      </c>
      <c r="C277" s="11">
        <v>5</v>
      </c>
      <c r="D277" s="9">
        <v>970258</v>
      </c>
      <c r="E277" s="12">
        <v>22803</v>
      </c>
      <c r="F277" s="12">
        <v>1550</v>
      </c>
      <c r="G277" s="55" t="s">
        <v>0</v>
      </c>
      <c r="H277" s="9">
        <v>26</v>
      </c>
      <c r="I277" s="9" t="s">
        <v>43</v>
      </c>
      <c r="J277" s="9" t="s">
        <v>46</v>
      </c>
    </row>
    <row r="278" spans="1:10">
      <c r="A278" s="9" t="s">
        <v>23</v>
      </c>
      <c r="B278" s="10">
        <v>43601</v>
      </c>
      <c r="C278" s="11">
        <v>5</v>
      </c>
      <c r="D278" s="9">
        <v>970260</v>
      </c>
      <c r="E278" s="12">
        <v>65151</v>
      </c>
      <c r="F278" s="12">
        <v>2100</v>
      </c>
      <c r="G278" s="55" t="s">
        <v>0</v>
      </c>
      <c r="H278" s="9">
        <v>17</v>
      </c>
      <c r="I278" s="9" t="s">
        <v>41</v>
      </c>
      <c r="J278" s="9" t="s">
        <v>17</v>
      </c>
    </row>
    <row r="279" spans="1:10">
      <c r="A279" s="9" t="s">
        <v>23</v>
      </c>
      <c r="B279" s="10">
        <v>43601</v>
      </c>
      <c r="C279" s="11">
        <v>5</v>
      </c>
      <c r="D279" s="9">
        <v>970261</v>
      </c>
      <c r="E279" s="12">
        <v>72079</v>
      </c>
      <c r="F279" s="12">
        <v>985</v>
      </c>
      <c r="G279" s="55" t="s">
        <v>0</v>
      </c>
      <c r="H279" s="9">
        <v>18</v>
      </c>
      <c r="I279" s="9" t="s">
        <v>41</v>
      </c>
      <c r="J279" s="9" t="s">
        <v>17</v>
      </c>
    </row>
    <row r="280" spans="1:10">
      <c r="A280" s="9" t="s">
        <v>23</v>
      </c>
      <c r="B280" s="10">
        <v>43604</v>
      </c>
      <c r="C280" s="11">
        <v>5</v>
      </c>
      <c r="D280" s="9">
        <v>970268</v>
      </c>
      <c r="E280" s="12">
        <v>30279</v>
      </c>
      <c r="F280" s="12">
        <v>1900</v>
      </c>
      <c r="G280" s="55" t="s">
        <v>0</v>
      </c>
      <c r="H280" s="9">
        <v>26</v>
      </c>
      <c r="I280" s="9" t="s">
        <v>40</v>
      </c>
      <c r="J280" s="9" t="s">
        <v>19</v>
      </c>
    </row>
    <row r="281" spans="1:10">
      <c r="A281" s="9" t="s">
        <v>33</v>
      </c>
      <c r="B281" s="10">
        <v>43608</v>
      </c>
      <c r="C281" s="11">
        <v>5</v>
      </c>
      <c r="D281" s="9">
        <v>970292</v>
      </c>
      <c r="E281" s="12">
        <v>16542</v>
      </c>
      <c r="F281" s="12">
        <v>528</v>
      </c>
      <c r="G281" s="55" t="s">
        <v>0</v>
      </c>
      <c r="H281" s="9">
        <v>10</v>
      </c>
      <c r="I281" s="9" t="s">
        <v>37</v>
      </c>
      <c r="J281" s="9" t="s">
        <v>14</v>
      </c>
    </row>
    <row r="282" spans="1:10">
      <c r="A282" s="9" t="s">
        <v>33</v>
      </c>
      <c r="B282" s="10">
        <v>43613</v>
      </c>
      <c r="C282" s="11">
        <v>5</v>
      </c>
      <c r="D282" s="9">
        <v>970302</v>
      </c>
      <c r="E282" s="12">
        <v>28491</v>
      </c>
      <c r="F282" s="12">
        <v>918</v>
      </c>
      <c r="G282" s="55" t="s">
        <v>0</v>
      </c>
      <c r="H282" s="9">
        <v>17</v>
      </c>
      <c r="I282" s="9" t="s">
        <v>37</v>
      </c>
      <c r="J282" s="9" t="s">
        <v>14</v>
      </c>
    </row>
    <row r="283" spans="1:10">
      <c r="A283" s="9" t="s">
        <v>25</v>
      </c>
      <c r="B283" s="10">
        <v>43613</v>
      </c>
      <c r="C283" s="11">
        <v>5</v>
      </c>
      <c r="D283" s="9">
        <v>970305</v>
      </c>
      <c r="E283" s="12">
        <v>18646</v>
      </c>
      <c r="F283" s="12">
        <v>579</v>
      </c>
      <c r="G283" s="55" t="s">
        <v>0</v>
      </c>
      <c r="H283" s="9">
        <v>5</v>
      </c>
      <c r="I283" s="9" t="s">
        <v>37</v>
      </c>
      <c r="J283" s="9" t="s">
        <v>14</v>
      </c>
    </row>
    <row r="284" spans="1:10">
      <c r="A284" s="9" t="s">
        <v>32</v>
      </c>
      <c r="B284" s="10">
        <v>43615</v>
      </c>
      <c r="C284" s="11">
        <v>5</v>
      </c>
      <c r="D284" s="9">
        <v>970318</v>
      </c>
      <c r="E284" s="12">
        <v>40347</v>
      </c>
      <c r="F284" s="12">
        <v>924</v>
      </c>
      <c r="G284" s="55" t="s">
        <v>0</v>
      </c>
      <c r="H284" s="9">
        <v>7</v>
      </c>
      <c r="I284" s="9" t="s">
        <v>37</v>
      </c>
      <c r="J284" s="9" t="s">
        <v>16</v>
      </c>
    </row>
    <row r="285" spans="1:10">
      <c r="A285" s="9" t="s">
        <v>23</v>
      </c>
      <c r="B285" s="10">
        <v>43627</v>
      </c>
      <c r="C285" s="11">
        <v>6</v>
      </c>
      <c r="D285" s="9">
        <v>970340</v>
      </c>
      <c r="E285" s="12">
        <v>50548</v>
      </c>
      <c r="F285" s="12">
        <v>1800</v>
      </c>
      <c r="G285" s="55" t="s">
        <v>0</v>
      </c>
      <c r="H285" s="9">
        <v>18</v>
      </c>
      <c r="I285" s="9" t="s">
        <v>37</v>
      </c>
      <c r="J285" s="9" t="s">
        <v>14</v>
      </c>
    </row>
    <row r="286" spans="1:10">
      <c r="A286" s="9" t="s">
        <v>31</v>
      </c>
      <c r="B286" s="10">
        <v>43639</v>
      </c>
      <c r="C286" s="11">
        <v>6</v>
      </c>
      <c r="D286" s="9">
        <v>970365</v>
      </c>
      <c r="E286" s="12">
        <v>44868</v>
      </c>
      <c r="F286" s="12">
        <v>2714</v>
      </c>
      <c r="G286" s="55" t="s">
        <v>0</v>
      </c>
      <c r="H286" s="9">
        <v>16</v>
      </c>
      <c r="I286" s="9" t="s">
        <v>37</v>
      </c>
      <c r="J286" s="9" t="s">
        <v>15</v>
      </c>
    </row>
    <row r="287" spans="1:10">
      <c r="A287" s="9" t="s">
        <v>31</v>
      </c>
      <c r="B287" s="10">
        <v>43640</v>
      </c>
      <c r="C287" s="11">
        <v>6</v>
      </c>
      <c r="D287" s="9">
        <v>970370</v>
      </c>
      <c r="E287" s="12">
        <v>43079</v>
      </c>
      <c r="F287" s="12">
        <v>2714</v>
      </c>
      <c r="G287" s="55" t="s">
        <v>0</v>
      </c>
      <c r="H287" s="9">
        <v>16</v>
      </c>
      <c r="I287" s="9" t="s">
        <v>37</v>
      </c>
      <c r="J287" s="9" t="s">
        <v>15</v>
      </c>
    </row>
    <row r="288" spans="1:10">
      <c r="A288" s="9" t="s">
        <v>26</v>
      </c>
      <c r="B288" s="10">
        <v>43648</v>
      </c>
      <c r="C288" s="11">
        <v>7</v>
      </c>
      <c r="D288" s="9">
        <v>970390</v>
      </c>
      <c r="E288" s="12">
        <v>26117</v>
      </c>
      <c r="F288" s="12">
        <v>1900</v>
      </c>
      <c r="G288" s="55" t="s">
        <v>0</v>
      </c>
      <c r="H288" s="9">
        <v>26</v>
      </c>
      <c r="I288" s="9" t="s">
        <v>40</v>
      </c>
      <c r="J288" s="9" t="s">
        <v>19</v>
      </c>
    </row>
    <row r="289" spans="1:10">
      <c r="A289" s="9" t="s">
        <v>29</v>
      </c>
      <c r="B289" s="10">
        <v>43655</v>
      </c>
      <c r="C289" s="11">
        <v>7</v>
      </c>
      <c r="D289" s="9">
        <v>970406</v>
      </c>
      <c r="E289" s="12">
        <v>24494</v>
      </c>
      <c r="F289" s="12">
        <v>990</v>
      </c>
      <c r="G289" s="55" t="s">
        <v>0</v>
      </c>
      <c r="H289" s="9">
        <v>57</v>
      </c>
      <c r="I289" s="9" t="s">
        <v>40</v>
      </c>
      <c r="J289" s="9" t="s">
        <v>16</v>
      </c>
    </row>
    <row r="290" spans="1:10">
      <c r="A290" s="9" t="s">
        <v>22</v>
      </c>
      <c r="B290" s="10">
        <v>43669</v>
      </c>
      <c r="C290" s="11">
        <v>7</v>
      </c>
      <c r="D290" s="9">
        <v>970445</v>
      </c>
      <c r="E290" s="12">
        <v>33660</v>
      </c>
      <c r="F290" s="12">
        <v>2077</v>
      </c>
      <c r="G290" s="55" t="s">
        <v>0</v>
      </c>
      <c r="H290" s="9">
        <v>26</v>
      </c>
      <c r="I290" s="9" t="s">
        <v>40</v>
      </c>
      <c r="J290" s="9" t="s">
        <v>19</v>
      </c>
    </row>
    <row r="291" spans="1:10">
      <c r="A291" s="9" t="s">
        <v>26</v>
      </c>
      <c r="B291" s="10">
        <v>43670</v>
      </c>
      <c r="C291" s="11">
        <v>7</v>
      </c>
      <c r="D291" s="9">
        <v>970448</v>
      </c>
      <c r="E291" s="12">
        <v>24863</v>
      </c>
      <c r="F291" s="12">
        <v>1790</v>
      </c>
      <c r="G291" s="55" t="s">
        <v>0</v>
      </c>
      <c r="H291" s="9">
        <v>26</v>
      </c>
      <c r="I291" s="9" t="s">
        <v>43</v>
      </c>
      <c r="J291" s="9" t="s">
        <v>19</v>
      </c>
    </row>
    <row r="292" spans="1:10">
      <c r="A292" s="9" t="s">
        <v>22</v>
      </c>
      <c r="B292" s="10">
        <v>43675</v>
      </c>
      <c r="C292" s="11">
        <v>7</v>
      </c>
      <c r="D292" s="9">
        <v>970465</v>
      </c>
      <c r="E292" s="12">
        <v>25015</v>
      </c>
      <c r="F292" s="12">
        <v>2077</v>
      </c>
      <c r="G292" s="55" t="s">
        <v>0</v>
      </c>
      <c r="H292" s="9">
        <v>26</v>
      </c>
      <c r="I292" s="9" t="s">
        <v>40</v>
      </c>
      <c r="J292" s="9" t="s">
        <v>19</v>
      </c>
    </row>
    <row r="293" spans="1:10">
      <c r="A293" s="9" t="s">
        <v>22</v>
      </c>
      <c r="B293" s="10">
        <v>43676</v>
      </c>
      <c r="C293" s="11">
        <v>7</v>
      </c>
      <c r="D293" s="9">
        <v>970469</v>
      </c>
      <c r="E293" s="12">
        <v>22642</v>
      </c>
      <c r="F293" s="12">
        <v>2077</v>
      </c>
      <c r="G293" s="55" t="s">
        <v>0</v>
      </c>
      <c r="H293" s="9">
        <v>26</v>
      </c>
      <c r="I293" s="9" t="s">
        <v>40</v>
      </c>
      <c r="J293" s="9" t="s">
        <v>19</v>
      </c>
    </row>
    <row r="294" spans="1:10">
      <c r="A294" s="9" t="s">
        <v>26</v>
      </c>
      <c r="B294" s="10">
        <v>43676</v>
      </c>
      <c r="C294" s="11">
        <v>7</v>
      </c>
      <c r="D294" s="9">
        <v>970470</v>
      </c>
      <c r="E294" s="12">
        <v>74702</v>
      </c>
      <c r="F294" s="12">
        <v>2550</v>
      </c>
      <c r="G294" s="55" t="s">
        <v>0</v>
      </c>
      <c r="H294" s="9">
        <v>24</v>
      </c>
      <c r="I294" s="9" t="s">
        <v>43</v>
      </c>
      <c r="J294" s="9" t="s">
        <v>18</v>
      </c>
    </row>
    <row r="295" spans="1:10">
      <c r="A295" s="9" t="s">
        <v>26</v>
      </c>
      <c r="B295" s="10">
        <v>43676</v>
      </c>
      <c r="C295" s="11">
        <v>7</v>
      </c>
      <c r="D295" s="9">
        <v>970473</v>
      </c>
      <c r="E295" s="12">
        <v>187828</v>
      </c>
      <c r="F295" s="12">
        <v>2030</v>
      </c>
      <c r="G295" s="55" t="s">
        <v>0</v>
      </c>
      <c r="H295" s="9">
        <v>49</v>
      </c>
      <c r="I295" s="9" t="s">
        <v>40</v>
      </c>
      <c r="J295" s="9" t="s">
        <v>17</v>
      </c>
    </row>
    <row r="296" spans="1:10">
      <c r="A296" s="9" t="s">
        <v>25</v>
      </c>
      <c r="B296" s="10">
        <v>43676</v>
      </c>
      <c r="C296" s="11">
        <v>7</v>
      </c>
      <c r="D296" s="9">
        <v>970475</v>
      </c>
      <c r="E296" s="12">
        <v>9930</v>
      </c>
      <c r="F296" s="12">
        <v>832</v>
      </c>
      <c r="G296" s="55" t="s">
        <v>0</v>
      </c>
      <c r="H296" s="9">
        <v>4</v>
      </c>
      <c r="I296" s="9" t="s">
        <v>37</v>
      </c>
      <c r="J296" s="9" t="s">
        <v>14</v>
      </c>
    </row>
    <row r="297" spans="1:10">
      <c r="A297" s="9" t="s">
        <v>22</v>
      </c>
      <c r="B297" s="10">
        <v>43718</v>
      </c>
      <c r="C297" s="11">
        <v>9</v>
      </c>
      <c r="D297" s="9">
        <v>970482</v>
      </c>
      <c r="E297" s="12">
        <v>47514</v>
      </c>
      <c r="F297" s="12">
        <v>1800</v>
      </c>
      <c r="G297" s="55" t="s">
        <v>0</v>
      </c>
      <c r="H297" s="9">
        <v>18</v>
      </c>
      <c r="I297" s="9" t="s">
        <v>37</v>
      </c>
      <c r="J297" s="9" t="s">
        <v>14</v>
      </c>
    </row>
    <row r="298" spans="1:10">
      <c r="A298" s="9" t="s">
        <v>22</v>
      </c>
      <c r="B298" s="10">
        <v>43723</v>
      </c>
      <c r="C298" s="11">
        <v>9</v>
      </c>
      <c r="D298" s="9">
        <v>970495</v>
      </c>
      <c r="E298" s="12">
        <v>20524</v>
      </c>
      <c r="F298" s="12">
        <v>1900</v>
      </c>
      <c r="G298" s="55" t="s">
        <v>0</v>
      </c>
      <c r="H298" s="9">
        <v>26</v>
      </c>
      <c r="I298" s="9" t="s">
        <v>40</v>
      </c>
      <c r="J298" s="9" t="s">
        <v>19</v>
      </c>
    </row>
    <row r="299" spans="1:10">
      <c r="A299" s="9" t="s">
        <v>22</v>
      </c>
      <c r="B299" s="10">
        <v>43727</v>
      </c>
      <c r="C299" s="11">
        <v>9</v>
      </c>
      <c r="D299" s="9">
        <v>970502</v>
      </c>
      <c r="E299" s="12">
        <v>36284</v>
      </c>
      <c r="F299" s="12">
        <v>1900</v>
      </c>
      <c r="G299" s="55" t="s">
        <v>0</v>
      </c>
      <c r="H299" s="9">
        <v>26</v>
      </c>
      <c r="I299" s="9" t="s">
        <v>40</v>
      </c>
      <c r="J299" s="9" t="s">
        <v>19</v>
      </c>
    </row>
    <row r="300" spans="1:10">
      <c r="A300" s="9" t="s">
        <v>25</v>
      </c>
      <c r="B300" s="10">
        <v>43734</v>
      </c>
      <c r="C300" s="11">
        <v>9</v>
      </c>
      <c r="D300" s="9">
        <v>970519</v>
      </c>
      <c r="E300" s="12">
        <v>17079</v>
      </c>
      <c r="F300" s="12">
        <v>987</v>
      </c>
      <c r="G300" s="55" t="s">
        <v>0</v>
      </c>
      <c r="H300" s="9">
        <v>4</v>
      </c>
      <c r="I300" s="9" t="s">
        <v>43</v>
      </c>
      <c r="J300" s="9" t="s">
        <v>18</v>
      </c>
    </row>
    <row r="301" spans="1:10">
      <c r="A301" s="9" t="s">
        <v>25</v>
      </c>
      <c r="B301" s="10">
        <v>43769</v>
      </c>
      <c r="C301" s="11">
        <v>10</v>
      </c>
      <c r="D301" s="9">
        <v>970554</v>
      </c>
      <c r="E301" s="12">
        <v>89223</v>
      </c>
      <c r="F301" s="12">
        <v>2958</v>
      </c>
      <c r="G301" s="55" t="s">
        <v>0</v>
      </c>
      <c r="H301" s="9">
        <v>31</v>
      </c>
      <c r="I301" s="9" t="s">
        <v>43</v>
      </c>
      <c r="J301" s="9" t="s">
        <v>18</v>
      </c>
    </row>
    <row r="302" spans="1:10">
      <c r="A302" s="9" t="s">
        <v>22</v>
      </c>
      <c r="B302" s="10">
        <v>43769</v>
      </c>
      <c r="C302" s="11">
        <v>10</v>
      </c>
      <c r="D302" s="9">
        <v>970556</v>
      </c>
      <c r="E302" s="12">
        <v>26827</v>
      </c>
      <c r="F302" s="12">
        <v>2077</v>
      </c>
      <c r="G302" s="55" t="s">
        <v>0</v>
      </c>
      <c r="H302" s="9">
        <v>26</v>
      </c>
      <c r="I302" s="9" t="s">
        <v>40</v>
      </c>
      <c r="J302" s="9" t="s">
        <v>19</v>
      </c>
    </row>
    <row r="303" spans="1:10">
      <c r="A303" s="9" t="s">
        <v>24</v>
      </c>
      <c r="B303" s="10">
        <v>43769</v>
      </c>
      <c r="C303" s="11">
        <v>10</v>
      </c>
      <c r="D303" s="9">
        <v>970562</v>
      </c>
      <c r="E303" s="12">
        <v>51867</v>
      </c>
      <c r="F303" s="12">
        <v>773</v>
      </c>
      <c r="G303" s="55" t="s">
        <v>0</v>
      </c>
      <c r="H303" s="9">
        <v>15</v>
      </c>
      <c r="I303" s="9" t="s">
        <v>40</v>
      </c>
      <c r="J303" s="9" t="s">
        <v>17</v>
      </c>
    </row>
    <row r="304" spans="1:10">
      <c r="A304" s="9" t="s">
        <v>22</v>
      </c>
      <c r="B304" s="10">
        <v>43769</v>
      </c>
      <c r="C304" s="11">
        <v>10</v>
      </c>
      <c r="D304" s="9">
        <v>970569</v>
      </c>
      <c r="E304" s="12">
        <v>18407</v>
      </c>
      <c r="F304" s="12">
        <v>2077</v>
      </c>
      <c r="G304" s="55" t="s">
        <v>0</v>
      </c>
      <c r="H304" s="9">
        <v>26</v>
      </c>
      <c r="I304" s="9" t="s">
        <v>40</v>
      </c>
      <c r="J304" s="9" t="s">
        <v>19</v>
      </c>
    </row>
    <row r="305" spans="1:10">
      <c r="A305" s="9" t="s">
        <v>22</v>
      </c>
      <c r="B305" s="10">
        <v>43769</v>
      </c>
      <c r="C305" s="11">
        <v>10</v>
      </c>
      <c r="D305" s="9">
        <v>970570</v>
      </c>
      <c r="E305" s="12">
        <v>7271</v>
      </c>
      <c r="F305" s="12">
        <v>1365</v>
      </c>
      <c r="G305" s="55" t="s">
        <v>0</v>
      </c>
      <c r="H305" s="9">
        <v>10</v>
      </c>
      <c r="I305" s="9" t="s">
        <v>37</v>
      </c>
      <c r="J305" s="9" t="s">
        <v>14</v>
      </c>
    </row>
    <row r="306" spans="1:10">
      <c r="A306" s="9" t="s">
        <v>29</v>
      </c>
      <c r="B306" s="10">
        <v>43769</v>
      </c>
      <c r="C306" s="11">
        <v>10</v>
      </c>
      <c r="D306" s="9">
        <v>970578</v>
      </c>
      <c r="E306" s="12">
        <v>24064</v>
      </c>
      <c r="F306" s="12">
        <v>990</v>
      </c>
      <c r="G306" s="55" t="s">
        <v>0</v>
      </c>
      <c r="H306" s="9">
        <v>56</v>
      </c>
      <c r="I306" s="9" t="s">
        <v>40</v>
      </c>
      <c r="J306" s="9" t="s">
        <v>16</v>
      </c>
    </row>
    <row r="307" spans="1:10">
      <c r="A307" s="9" t="s">
        <v>31</v>
      </c>
      <c r="B307" s="10">
        <v>43769</v>
      </c>
      <c r="C307" s="11">
        <v>10</v>
      </c>
      <c r="D307" s="9">
        <v>970582</v>
      </c>
      <c r="E307" s="12">
        <v>17808</v>
      </c>
      <c r="F307" s="12">
        <v>2378</v>
      </c>
      <c r="G307" s="55" t="s">
        <v>0</v>
      </c>
      <c r="H307" s="9">
        <v>11</v>
      </c>
      <c r="I307" s="9" t="s">
        <v>40</v>
      </c>
      <c r="J307" s="9" t="s">
        <v>15</v>
      </c>
    </row>
    <row r="308" spans="1:10">
      <c r="A308" s="9" t="s">
        <v>22</v>
      </c>
      <c r="B308" s="10">
        <v>43769</v>
      </c>
      <c r="C308" s="11">
        <v>10</v>
      </c>
      <c r="D308" s="9">
        <v>970606</v>
      </c>
      <c r="E308" s="12">
        <v>39236</v>
      </c>
      <c r="F308" s="12">
        <v>1800</v>
      </c>
      <c r="G308" s="55" t="s">
        <v>0</v>
      </c>
      <c r="H308" s="9">
        <v>14</v>
      </c>
      <c r="I308" s="9" t="s">
        <v>37</v>
      </c>
      <c r="J308" s="9" t="s">
        <v>14</v>
      </c>
    </row>
    <row r="309" spans="1:10">
      <c r="A309" s="9" t="s">
        <v>32</v>
      </c>
      <c r="B309" s="10">
        <v>43769</v>
      </c>
      <c r="C309" s="11">
        <v>10</v>
      </c>
      <c r="D309" s="9">
        <v>970611</v>
      </c>
      <c r="E309" s="12">
        <v>12602</v>
      </c>
      <c r="F309" s="12">
        <v>1680</v>
      </c>
      <c r="G309" s="55" t="s">
        <v>0</v>
      </c>
      <c r="H309" s="9">
        <v>18</v>
      </c>
      <c r="I309" s="9" t="s">
        <v>40</v>
      </c>
      <c r="J309" s="9" t="s">
        <v>46</v>
      </c>
    </row>
    <row r="310" spans="1:10">
      <c r="A310" s="9" t="s">
        <v>22</v>
      </c>
      <c r="B310" s="10">
        <v>43799</v>
      </c>
      <c r="C310" s="11">
        <v>11</v>
      </c>
      <c r="D310" s="9">
        <v>970623</v>
      </c>
      <c r="E310" s="12">
        <v>36416</v>
      </c>
      <c r="F310" s="12">
        <v>2077</v>
      </c>
      <c r="G310" s="55" t="s">
        <v>0</v>
      </c>
      <c r="H310" s="9">
        <v>26</v>
      </c>
      <c r="I310" s="9" t="s">
        <v>40</v>
      </c>
      <c r="J310" s="9" t="s">
        <v>19</v>
      </c>
    </row>
    <row r="311" spans="1:10">
      <c r="A311" s="9" t="s">
        <v>24</v>
      </c>
      <c r="B311" s="10">
        <v>43799</v>
      </c>
      <c r="C311" s="11">
        <v>11</v>
      </c>
      <c r="D311" s="9">
        <v>970639</v>
      </c>
      <c r="E311" s="12">
        <v>47348</v>
      </c>
      <c r="F311" s="12">
        <v>759</v>
      </c>
      <c r="G311" s="55" t="s">
        <v>0</v>
      </c>
      <c r="H311" s="9">
        <v>14</v>
      </c>
      <c r="I311" s="9" t="s">
        <v>40</v>
      </c>
      <c r="J311" s="9" t="s">
        <v>17</v>
      </c>
    </row>
    <row r="312" spans="1:10">
      <c r="A312" s="9" t="s">
        <v>33</v>
      </c>
      <c r="B312" s="10">
        <v>43799</v>
      </c>
      <c r="C312" s="11">
        <v>11</v>
      </c>
      <c r="D312" s="9">
        <v>970641</v>
      </c>
      <c r="E312" s="12">
        <v>16667</v>
      </c>
      <c r="F312" s="12">
        <v>1800</v>
      </c>
      <c r="G312" s="55" t="s">
        <v>0</v>
      </c>
      <c r="H312" s="9">
        <v>11</v>
      </c>
      <c r="I312" s="9" t="s">
        <v>37</v>
      </c>
      <c r="J312" s="9" t="s">
        <v>14</v>
      </c>
    </row>
    <row r="313" spans="1:10">
      <c r="A313" s="9" t="s">
        <v>32</v>
      </c>
      <c r="B313" s="10">
        <v>43799</v>
      </c>
      <c r="C313" s="11">
        <v>11</v>
      </c>
      <c r="D313" s="9">
        <v>970650</v>
      </c>
      <c r="E313" s="12">
        <v>22583</v>
      </c>
      <c r="F313" s="12">
        <v>1680</v>
      </c>
      <c r="G313" s="55" t="s">
        <v>0</v>
      </c>
      <c r="H313" s="9">
        <v>26</v>
      </c>
      <c r="I313" s="9" t="s">
        <v>40</v>
      </c>
      <c r="J313" s="9" t="s">
        <v>46</v>
      </c>
    </row>
    <row r="314" spans="1:10">
      <c r="A314" s="9" t="s">
        <v>29</v>
      </c>
      <c r="B314" s="10">
        <v>43799</v>
      </c>
      <c r="C314" s="11">
        <v>11</v>
      </c>
      <c r="D314" s="9">
        <v>970660</v>
      </c>
      <c r="E314" s="12">
        <v>31056</v>
      </c>
      <c r="F314" s="12">
        <v>990</v>
      </c>
      <c r="G314" s="55" t="s">
        <v>0</v>
      </c>
      <c r="H314" s="9">
        <v>76</v>
      </c>
      <c r="I314" s="9" t="s">
        <v>40</v>
      </c>
      <c r="J314" s="9" t="s">
        <v>16</v>
      </c>
    </row>
    <row r="315" spans="1:10">
      <c r="A315" s="9" t="s">
        <v>22</v>
      </c>
      <c r="B315" s="10">
        <v>43799</v>
      </c>
      <c r="C315" s="11">
        <v>11</v>
      </c>
      <c r="D315" s="9">
        <v>970661</v>
      </c>
      <c r="E315" s="12">
        <v>274</v>
      </c>
      <c r="F315" s="12">
        <v>1900</v>
      </c>
      <c r="G315" s="55" t="s">
        <v>0</v>
      </c>
      <c r="H315" s="9">
        <v>26</v>
      </c>
      <c r="I315" s="9" t="s">
        <v>40</v>
      </c>
      <c r="J315" s="9" t="s">
        <v>19</v>
      </c>
    </row>
    <row r="316" spans="1:10">
      <c r="A316" s="9" t="s">
        <v>24</v>
      </c>
      <c r="B316" s="10">
        <v>43799</v>
      </c>
      <c r="C316" s="11">
        <v>11</v>
      </c>
      <c r="D316" s="9">
        <v>970663</v>
      </c>
      <c r="E316" s="12">
        <v>62426</v>
      </c>
      <c r="F316" s="12">
        <v>1950</v>
      </c>
      <c r="G316" s="55" t="s">
        <v>0</v>
      </c>
      <c r="H316" s="9">
        <v>18</v>
      </c>
      <c r="I316" s="9" t="s">
        <v>40</v>
      </c>
      <c r="J316" s="9" t="s">
        <v>17</v>
      </c>
    </row>
    <row r="317" spans="1:10">
      <c r="A317" s="9" t="s">
        <v>22</v>
      </c>
      <c r="B317" s="10">
        <v>43799</v>
      </c>
      <c r="C317" s="11">
        <v>11</v>
      </c>
      <c r="D317" s="9">
        <v>970680</v>
      </c>
      <c r="E317" s="12">
        <v>33171</v>
      </c>
      <c r="F317" s="12">
        <v>2077</v>
      </c>
      <c r="G317" s="55" t="s">
        <v>0</v>
      </c>
      <c r="H317" s="9">
        <v>26</v>
      </c>
      <c r="I317" s="9" t="s">
        <v>40</v>
      </c>
      <c r="J317" s="9" t="s">
        <v>19</v>
      </c>
    </row>
    <row r="318" spans="1:10">
      <c r="A318" s="9" t="s">
        <v>25</v>
      </c>
      <c r="B318" s="10">
        <v>43830</v>
      </c>
      <c r="C318" s="11">
        <v>12</v>
      </c>
      <c r="D318" s="9">
        <v>970697</v>
      </c>
      <c r="E318" s="12">
        <v>84911</v>
      </c>
      <c r="F318" s="12">
        <v>2300</v>
      </c>
      <c r="G318" s="55" t="s">
        <v>0</v>
      </c>
      <c r="H318" s="9">
        <v>26</v>
      </c>
      <c r="I318" s="9" t="s">
        <v>40</v>
      </c>
      <c r="J318" s="9" t="s">
        <v>18</v>
      </c>
    </row>
    <row r="319" spans="1:10">
      <c r="A319" s="9" t="s">
        <v>34</v>
      </c>
      <c r="B319" s="10">
        <v>43830</v>
      </c>
      <c r="C319" s="11">
        <v>12</v>
      </c>
      <c r="D319" s="9">
        <v>970699</v>
      </c>
      <c r="E319" s="12">
        <v>15743</v>
      </c>
      <c r="F319" s="12">
        <v>1950</v>
      </c>
      <c r="G319" s="55" t="s">
        <v>0</v>
      </c>
      <c r="H319" s="9">
        <v>22</v>
      </c>
      <c r="I319" s="9" t="s">
        <v>37</v>
      </c>
      <c r="J319" s="9" t="s">
        <v>14</v>
      </c>
    </row>
    <row r="320" spans="1:10">
      <c r="A320" s="9" t="s">
        <v>34</v>
      </c>
      <c r="B320" s="10">
        <v>43830</v>
      </c>
      <c r="C320" s="11">
        <v>12</v>
      </c>
      <c r="D320" s="9">
        <v>970701</v>
      </c>
      <c r="E320" s="12">
        <v>9920</v>
      </c>
      <c r="F320" s="12">
        <v>1188</v>
      </c>
      <c r="G320" s="55" t="s">
        <v>0</v>
      </c>
      <c r="H320" s="9">
        <v>10</v>
      </c>
      <c r="I320" s="9" t="s">
        <v>37</v>
      </c>
      <c r="J320" s="9" t="s">
        <v>14</v>
      </c>
    </row>
    <row r="321" spans="1:10">
      <c r="A321" s="9" t="s">
        <v>22</v>
      </c>
      <c r="B321" s="10">
        <v>43830</v>
      </c>
      <c r="C321" s="11">
        <v>12</v>
      </c>
      <c r="D321" s="9">
        <v>970702</v>
      </c>
      <c r="E321" s="12">
        <v>29629</v>
      </c>
      <c r="F321" s="12">
        <v>1900</v>
      </c>
      <c r="G321" s="55" t="s">
        <v>0</v>
      </c>
      <c r="H321" s="9">
        <v>26</v>
      </c>
      <c r="I321" s="9" t="s">
        <v>40</v>
      </c>
      <c r="J321" s="9" t="s">
        <v>19</v>
      </c>
    </row>
    <row r="322" spans="1:10">
      <c r="A322" s="9" t="s">
        <v>24</v>
      </c>
      <c r="B322" s="10">
        <v>43830</v>
      </c>
      <c r="C322" s="11">
        <v>12</v>
      </c>
      <c r="D322" s="9">
        <v>970705</v>
      </c>
      <c r="E322" s="12">
        <v>17261</v>
      </c>
      <c r="F322" s="12">
        <v>468</v>
      </c>
      <c r="G322" s="55" t="s">
        <v>0</v>
      </c>
      <c r="H322" s="9">
        <v>6</v>
      </c>
      <c r="I322" s="9" t="s">
        <v>40</v>
      </c>
      <c r="J322" s="9" t="s">
        <v>17</v>
      </c>
    </row>
    <row r="323" spans="1:10">
      <c r="A323" s="9" t="s">
        <v>24</v>
      </c>
      <c r="B323" s="10">
        <v>43830</v>
      </c>
      <c r="C323" s="11">
        <v>12</v>
      </c>
      <c r="D323" s="9">
        <v>970706</v>
      </c>
      <c r="E323" s="12">
        <v>60921</v>
      </c>
      <c r="F323" s="12">
        <v>468</v>
      </c>
      <c r="G323" s="55" t="s">
        <v>0</v>
      </c>
      <c r="H323" s="9">
        <v>19</v>
      </c>
      <c r="I323" s="9" t="s">
        <v>40</v>
      </c>
      <c r="J323" s="9" t="s">
        <v>17</v>
      </c>
    </row>
    <row r="324" spans="1:10">
      <c r="A324" s="9" t="s">
        <v>31</v>
      </c>
      <c r="B324" s="10">
        <v>43830</v>
      </c>
      <c r="C324" s="11">
        <v>12</v>
      </c>
      <c r="D324" s="9">
        <v>970710</v>
      </c>
      <c r="E324" s="12">
        <v>47160</v>
      </c>
      <c r="F324" s="12">
        <v>4740</v>
      </c>
      <c r="G324" s="55" t="s">
        <v>0</v>
      </c>
      <c r="H324" s="9">
        <v>23</v>
      </c>
      <c r="I324" s="9" t="s">
        <v>43</v>
      </c>
      <c r="J324" s="9" t="s">
        <v>15</v>
      </c>
    </row>
    <row r="325" spans="1:10">
      <c r="A325" s="9" t="s">
        <v>22</v>
      </c>
      <c r="B325" s="10">
        <v>43830</v>
      </c>
      <c r="C325" s="11">
        <v>12</v>
      </c>
      <c r="D325" s="9">
        <v>970717</v>
      </c>
      <c r="E325" s="12">
        <v>31393</v>
      </c>
      <c r="F325" s="12">
        <v>1900</v>
      </c>
      <c r="G325" s="55" t="s">
        <v>0</v>
      </c>
      <c r="H325" s="9">
        <v>29</v>
      </c>
      <c r="I325" s="9" t="s">
        <v>40</v>
      </c>
      <c r="J325" s="9" t="s">
        <v>19</v>
      </c>
    </row>
    <row r="326" spans="1:10">
      <c r="A326" s="9" t="s">
        <v>32</v>
      </c>
      <c r="B326" s="10">
        <v>43830</v>
      </c>
      <c r="C326" s="11">
        <v>12</v>
      </c>
      <c r="D326" s="9">
        <v>970726</v>
      </c>
      <c r="E326" s="12">
        <v>10422</v>
      </c>
      <c r="F326" s="12">
        <v>1400</v>
      </c>
      <c r="G326" s="55" t="s">
        <v>0</v>
      </c>
      <c r="H326" s="9">
        <v>31</v>
      </c>
      <c r="I326" s="9" t="s">
        <v>43</v>
      </c>
      <c r="J326" s="9" t="s">
        <v>46</v>
      </c>
    </row>
    <row r="327" spans="1:10">
      <c r="A327" s="9" t="s">
        <v>22</v>
      </c>
      <c r="B327" s="10">
        <v>43830</v>
      </c>
      <c r="C327" s="11">
        <v>12</v>
      </c>
      <c r="D327" s="9">
        <v>970738</v>
      </c>
      <c r="E327" s="12">
        <v>18064</v>
      </c>
      <c r="F327" s="12">
        <v>1900</v>
      </c>
      <c r="G327" s="55" t="s">
        <v>0</v>
      </c>
      <c r="H327" s="9">
        <v>22</v>
      </c>
      <c r="I327" s="9" t="s">
        <v>40</v>
      </c>
      <c r="J327" s="9" t="s">
        <v>19</v>
      </c>
    </row>
  </sheetData>
  <sortState ref="A2:J327">
    <sortCondition descending="1" ref="G2:G327"/>
  </sortState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4" sqref="C24"/>
    </sheetView>
  </sheetViews>
  <sheetFormatPr baseColWidth="10" defaultRowHeight="13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36"/>
  <sheetViews>
    <sheetView topLeftCell="B1" zoomScaleNormal="100" workbookViewId="0">
      <pane ySplit="1" topLeftCell="A328" activePane="bottomLeft" state="frozen"/>
      <selection pane="bottomLeft" activeCell="M329" sqref="M329:O331"/>
    </sheetView>
  </sheetViews>
  <sheetFormatPr baseColWidth="10" defaultColWidth="11.44140625" defaultRowHeight="15.6"/>
  <cols>
    <col min="1" max="1" width="20.6640625" style="9" customWidth="1"/>
    <col min="2" max="2" width="14.33203125" style="8" customWidth="1"/>
    <col min="3" max="3" width="9.109375" style="11" customWidth="1"/>
    <col min="4" max="4" width="9.109375" style="9" customWidth="1"/>
    <col min="5" max="5" width="12.44140625" style="12" customWidth="1"/>
    <col min="6" max="6" width="10.33203125" style="12" customWidth="1"/>
    <col min="7" max="7" width="4.33203125" style="9" customWidth="1"/>
    <col min="8" max="8" width="7.33203125" style="9" customWidth="1"/>
    <col min="9" max="9" width="18.109375" style="9" customWidth="1"/>
    <col min="10" max="10" width="13.88671875" style="9" customWidth="1"/>
    <col min="11" max="11" width="11.44140625" style="13"/>
    <col min="12" max="12" width="11.44140625" style="12"/>
    <col min="13" max="14" width="9.88671875" style="14" customWidth="1"/>
    <col min="15" max="15" width="13.109375" style="21" customWidth="1"/>
    <col min="16" max="16384" width="11.44140625" style="8"/>
  </cols>
  <sheetData>
    <row r="1" spans="1:15" ht="32.25" customHeight="1">
      <c r="A1" s="1" t="s">
        <v>2</v>
      </c>
      <c r="B1" s="2" t="s">
        <v>3</v>
      </c>
      <c r="C1" s="3" t="s">
        <v>11</v>
      </c>
      <c r="D1" s="4" t="s">
        <v>4</v>
      </c>
      <c r="E1" s="5" t="s">
        <v>45</v>
      </c>
      <c r="F1" s="5" t="s">
        <v>44</v>
      </c>
      <c r="G1" s="6" t="s">
        <v>6</v>
      </c>
      <c r="H1" s="6" t="s">
        <v>5</v>
      </c>
      <c r="I1" s="7" t="s">
        <v>7</v>
      </c>
      <c r="J1" s="1" t="s">
        <v>8</v>
      </c>
      <c r="K1" s="42" t="s">
        <v>9</v>
      </c>
      <c r="L1" s="42" t="s">
        <v>10</v>
      </c>
      <c r="M1" s="42" t="s">
        <v>49</v>
      </c>
      <c r="N1" s="42" t="s">
        <v>50</v>
      </c>
      <c r="O1" s="42" t="s">
        <v>48</v>
      </c>
    </row>
    <row r="2" spans="1:15">
      <c r="A2" s="9" t="s">
        <v>22</v>
      </c>
      <c r="B2" s="10">
        <v>43710</v>
      </c>
      <c r="C2" s="11">
        <v>9</v>
      </c>
      <c r="D2" s="9">
        <v>3876</v>
      </c>
      <c r="E2" s="12">
        <v>14004</v>
      </c>
      <c r="F2" s="12">
        <v>332</v>
      </c>
      <c r="G2" s="9" t="s">
        <v>1</v>
      </c>
      <c r="H2" s="9">
        <v>2</v>
      </c>
      <c r="I2" s="9" t="s">
        <v>37</v>
      </c>
      <c r="J2" s="9" t="s">
        <v>14</v>
      </c>
      <c r="K2" s="13">
        <f>H2*2.1</f>
        <v>4.2</v>
      </c>
      <c r="L2" s="12">
        <f>ROUNDUP(K2*333,0)</f>
        <v>1399</v>
      </c>
      <c r="M2" s="14">
        <f>ROUNDUP(F2/K2,2)</f>
        <v>79.050000000000011</v>
      </c>
      <c r="N2" s="14">
        <f>ROUNDUP(F2/L2,2)</f>
        <v>0.24000000000000002</v>
      </c>
      <c r="O2" s="15">
        <f>ROUNDUP((F2/E2)*100,2)</f>
        <v>2.38</v>
      </c>
    </row>
    <row r="3" spans="1:15">
      <c r="A3" s="9" t="s">
        <v>24</v>
      </c>
      <c r="B3" s="10">
        <v>43487</v>
      </c>
      <c r="C3" s="11">
        <v>1</v>
      </c>
      <c r="D3" s="9">
        <v>3901</v>
      </c>
      <c r="E3" s="12">
        <v>30585</v>
      </c>
      <c r="F3" s="12">
        <v>2150</v>
      </c>
      <c r="G3" s="9" t="s">
        <v>0</v>
      </c>
      <c r="H3" s="9">
        <v>18</v>
      </c>
      <c r="I3" s="9" t="s">
        <v>37</v>
      </c>
      <c r="J3" s="9" t="s">
        <v>14</v>
      </c>
      <c r="K3" s="13">
        <f t="shared" ref="K3:K66" si="0">H3*2.1</f>
        <v>37.800000000000004</v>
      </c>
      <c r="L3" s="12">
        <f t="shared" ref="L3:L66" si="1">ROUNDUP(K3*333,0)</f>
        <v>12588</v>
      </c>
      <c r="M3" s="14">
        <f t="shared" ref="M3:M66" si="2">ROUNDUP(F3/K3,2)</f>
        <v>56.879999999999995</v>
      </c>
      <c r="N3" s="14">
        <f t="shared" ref="N3:N66" si="3">ROUNDUP(F3/L3,2)</f>
        <v>0.18000000000000002</v>
      </c>
      <c r="O3" s="15">
        <f t="shared" ref="O3:O66" si="4">ROUNDUP((F3/E3)*100,2)</f>
        <v>7.0299999999999994</v>
      </c>
    </row>
    <row r="4" spans="1:15">
      <c r="A4" s="9" t="s">
        <v>24</v>
      </c>
      <c r="B4" s="10">
        <v>43536</v>
      </c>
      <c r="C4" s="11">
        <v>3</v>
      </c>
      <c r="D4" s="9">
        <v>3947</v>
      </c>
      <c r="E4" s="12">
        <v>49003</v>
      </c>
      <c r="F4" s="12">
        <v>945</v>
      </c>
      <c r="G4" s="9" t="s">
        <v>1</v>
      </c>
      <c r="H4" s="9">
        <v>15</v>
      </c>
      <c r="I4" s="9" t="s">
        <v>41</v>
      </c>
      <c r="J4" s="9" t="s">
        <v>17</v>
      </c>
      <c r="K4" s="13">
        <f t="shared" si="0"/>
        <v>31.5</v>
      </c>
      <c r="L4" s="12">
        <f t="shared" si="1"/>
        <v>10490</v>
      </c>
      <c r="M4" s="14">
        <f t="shared" si="2"/>
        <v>30</v>
      </c>
      <c r="N4" s="14">
        <f t="shared" si="3"/>
        <v>9.9999999999999992E-2</v>
      </c>
      <c r="O4" s="15">
        <f t="shared" si="4"/>
        <v>1.93</v>
      </c>
    </row>
    <row r="5" spans="1:15">
      <c r="A5" s="9" t="s">
        <v>25</v>
      </c>
      <c r="B5" s="10">
        <v>43562</v>
      </c>
      <c r="C5" s="11">
        <v>4</v>
      </c>
      <c r="D5" s="9">
        <v>3959</v>
      </c>
      <c r="E5" s="12">
        <v>4279</v>
      </c>
      <c r="F5" s="12">
        <v>248</v>
      </c>
      <c r="G5" s="9" t="s">
        <v>1</v>
      </c>
      <c r="H5" s="9">
        <v>1</v>
      </c>
      <c r="I5" s="9" t="s">
        <v>37</v>
      </c>
      <c r="J5" s="9" t="s">
        <v>14</v>
      </c>
      <c r="K5" s="13">
        <f t="shared" si="0"/>
        <v>2.1</v>
      </c>
      <c r="L5" s="12">
        <f t="shared" si="1"/>
        <v>700</v>
      </c>
      <c r="M5" s="14">
        <f t="shared" si="2"/>
        <v>118.10000000000001</v>
      </c>
      <c r="N5" s="14">
        <f t="shared" si="3"/>
        <v>0.36</v>
      </c>
      <c r="O5" s="15">
        <f t="shared" si="4"/>
        <v>5.8</v>
      </c>
    </row>
    <row r="6" spans="1:15">
      <c r="A6" s="9" t="s">
        <v>25</v>
      </c>
      <c r="B6" s="10">
        <v>43566</v>
      </c>
      <c r="C6" s="11">
        <v>4</v>
      </c>
      <c r="D6" s="9">
        <v>3967</v>
      </c>
      <c r="E6" s="12">
        <v>17941</v>
      </c>
      <c r="F6" s="12">
        <v>539</v>
      </c>
      <c r="G6" s="9" t="s">
        <v>1</v>
      </c>
      <c r="H6" s="9">
        <v>4</v>
      </c>
      <c r="I6" s="9" t="s">
        <v>37</v>
      </c>
      <c r="J6" s="9" t="s">
        <v>14</v>
      </c>
      <c r="K6" s="13">
        <f t="shared" si="0"/>
        <v>8.4</v>
      </c>
      <c r="L6" s="12">
        <f t="shared" si="1"/>
        <v>2798</v>
      </c>
      <c r="M6" s="14">
        <f t="shared" si="2"/>
        <v>64.17</v>
      </c>
      <c r="N6" s="14">
        <f t="shared" si="3"/>
        <v>0.2</v>
      </c>
      <c r="O6" s="15">
        <f t="shared" si="4"/>
        <v>3.01</v>
      </c>
    </row>
    <row r="7" spans="1:15">
      <c r="A7" s="9" t="s">
        <v>25</v>
      </c>
      <c r="B7" s="10">
        <v>43604</v>
      </c>
      <c r="C7" s="11">
        <v>5</v>
      </c>
      <c r="D7" s="9">
        <v>70267</v>
      </c>
      <c r="E7" s="12">
        <v>25046</v>
      </c>
      <c r="F7" s="12">
        <v>1800</v>
      </c>
      <c r="G7" s="9" t="s">
        <v>0</v>
      </c>
      <c r="H7" s="9">
        <v>11</v>
      </c>
      <c r="I7" s="9" t="s">
        <v>37</v>
      </c>
      <c r="J7" s="9" t="s">
        <v>14</v>
      </c>
      <c r="K7" s="13">
        <f t="shared" si="0"/>
        <v>23.1</v>
      </c>
      <c r="L7" s="12">
        <f t="shared" si="1"/>
        <v>7693</v>
      </c>
      <c r="M7" s="14">
        <f t="shared" si="2"/>
        <v>77.930000000000007</v>
      </c>
      <c r="N7" s="14">
        <f t="shared" si="3"/>
        <v>0.24000000000000002</v>
      </c>
      <c r="O7" s="15">
        <f t="shared" si="4"/>
        <v>7.1899999999999995</v>
      </c>
    </row>
    <row r="8" spans="1:15">
      <c r="A8" s="9" t="s">
        <v>25</v>
      </c>
      <c r="B8" s="10">
        <v>43670</v>
      </c>
      <c r="C8" s="11">
        <v>7</v>
      </c>
      <c r="D8" s="9">
        <v>70508</v>
      </c>
      <c r="E8" s="12">
        <v>3937</v>
      </c>
      <c r="F8" s="12">
        <v>286</v>
      </c>
      <c r="G8" s="9" t="s">
        <v>1</v>
      </c>
      <c r="H8" s="9">
        <v>1</v>
      </c>
      <c r="I8" s="9" t="s">
        <v>37</v>
      </c>
      <c r="J8" s="9" t="s">
        <v>14</v>
      </c>
      <c r="K8" s="13">
        <f t="shared" si="0"/>
        <v>2.1</v>
      </c>
      <c r="L8" s="12">
        <f t="shared" si="1"/>
        <v>700</v>
      </c>
      <c r="M8" s="14">
        <f t="shared" si="2"/>
        <v>136.19999999999999</v>
      </c>
      <c r="N8" s="14">
        <f t="shared" si="3"/>
        <v>0.41000000000000003</v>
      </c>
      <c r="O8" s="15">
        <f t="shared" si="4"/>
        <v>7.27</v>
      </c>
    </row>
    <row r="9" spans="1:15">
      <c r="A9" s="9" t="s">
        <v>22</v>
      </c>
      <c r="B9" s="10">
        <v>43769</v>
      </c>
      <c r="C9" s="11">
        <v>10</v>
      </c>
      <c r="D9" s="9">
        <v>70599</v>
      </c>
      <c r="E9" s="12">
        <v>41087</v>
      </c>
      <c r="F9" s="12">
        <v>1900</v>
      </c>
      <c r="G9" s="9" t="s">
        <v>0</v>
      </c>
      <c r="H9" s="9">
        <v>26</v>
      </c>
      <c r="I9" s="9" t="s">
        <v>40</v>
      </c>
      <c r="J9" s="9" t="s">
        <v>19</v>
      </c>
      <c r="K9" s="13">
        <f t="shared" si="0"/>
        <v>54.6</v>
      </c>
      <c r="L9" s="12">
        <f t="shared" si="1"/>
        <v>18182</v>
      </c>
      <c r="M9" s="14">
        <f t="shared" si="2"/>
        <v>34.799999999999997</v>
      </c>
      <c r="N9" s="14">
        <f t="shared" si="3"/>
        <v>0.11</v>
      </c>
      <c r="O9" s="15">
        <f t="shared" si="4"/>
        <v>4.63</v>
      </c>
    </row>
    <row r="10" spans="1:15">
      <c r="A10" s="9" t="s">
        <v>22</v>
      </c>
      <c r="B10" s="10">
        <v>43724</v>
      </c>
      <c r="C10" s="11">
        <v>9</v>
      </c>
      <c r="D10" s="9">
        <v>70630</v>
      </c>
      <c r="E10" s="12">
        <v>52202</v>
      </c>
      <c r="F10" s="12">
        <v>1800</v>
      </c>
      <c r="G10" s="9" t="s">
        <v>0</v>
      </c>
      <c r="H10" s="9">
        <v>18</v>
      </c>
      <c r="I10" s="9" t="s">
        <v>37</v>
      </c>
      <c r="J10" s="9" t="s">
        <v>14</v>
      </c>
      <c r="K10" s="13">
        <f t="shared" si="0"/>
        <v>37.800000000000004</v>
      </c>
      <c r="L10" s="12">
        <f t="shared" si="1"/>
        <v>12588</v>
      </c>
      <c r="M10" s="14">
        <f t="shared" si="2"/>
        <v>47.62</v>
      </c>
      <c r="N10" s="14">
        <f t="shared" si="3"/>
        <v>0.15000000000000002</v>
      </c>
      <c r="O10" s="15">
        <f t="shared" si="4"/>
        <v>3.4499999999999997</v>
      </c>
    </row>
    <row r="11" spans="1:15">
      <c r="A11" s="9" t="s">
        <v>22</v>
      </c>
      <c r="B11" s="10">
        <v>43769</v>
      </c>
      <c r="C11" s="11">
        <v>10</v>
      </c>
      <c r="D11" s="9">
        <v>70733</v>
      </c>
      <c r="E11" s="12">
        <v>21229</v>
      </c>
      <c r="F11" s="12">
        <v>952</v>
      </c>
      <c r="G11" s="9" t="s">
        <v>1</v>
      </c>
      <c r="H11" s="9">
        <v>7</v>
      </c>
      <c r="I11" s="9" t="s">
        <v>37</v>
      </c>
      <c r="J11" s="9" t="s">
        <v>14</v>
      </c>
      <c r="K11" s="13">
        <f t="shared" si="0"/>
        <v>14.700000000000001</v>
      </c>
      <c r="L11" s="12">
        <f t="shared" si="1"/>
        <v>4896</v>
      </c>
      <c r="M11" s="14">
        <f t="shared" si="2"/>
        <v>64.77000000000001</v>
      </c>
      <c r="N11" s="14">
        <f t="shared" si="3"/>
        <v>0.2</v>
      </c>
      <c r="O11" s="15">
        <f t="shared" si="4"/>
        <v>4.49</v>
      </c>
    </row>
    <row r="12" spans="1:15">
      <c r="A12" s="9" t="s">
        <v>22</v>
      </c>
      <c r="B12" s="10">
        <v>43799</v>
      </c>
      <c r="C12" s="11">
        <v>11</v>
      </c>
      <c r="D12" s="9">
        <v>70882</v>
      </c>
      <c r="E12" s="12">
        <v>7979</v>
      </c>
      <c r="F12" s="12">
        <v>660</v>
      </c>
      <c r="G12" s="9" t="s">
        <v>1</v>
      </c>
      <c r="H12" s="9">
        <v>3</v>
      </c>
      <c r="I12" s="9" t="s">
        <v>37</v>
      </c>
      <c r="J12" s="9" t="s">
        <v>14</v>
      </c>
      <c r="K12" s="13">
        <f t="shared" si="0"/>
        <v>6.3000000000000007</v>
      </c>
      <c r="L12" s="12">
        <f t="shared" si="1"/>
        <v>2098</v>
      </c>
      <c r="M12" s="14">
        <f t="shared" si="2"/>
        <v>104.77000000000001</v>
      </c>
      <c r="N12" s="14">
        <f t="shared" si="3"/>
        <v>0.32</v>
      </c>
      <c r="O12" s="15">
        <f t="shared" si="4"/>
        <v>8.2799999999999994</v>
      </c>
    </row>
    <row r="13" spans="1:15">
      <c r="A13" s="9" t="s">
        <v>34</v>
      </c>
      <c r="B13" s="10">
        <v>43830</v>
      </c>
      <c r="C13" s="11">
        <v>12</v>
      </c>
      <c r="D13" s="9">
        <v>71040</v>
      </c>
      <c r="E13" s="12">
        <v>19866</v>
      </c>
      <c r="F13" s="12">
        <v>973</v>
      </c>
      <c r="G13" s="9" t="s">
        <v>1</v>
      </c>
      <c r="H13" s="9">
        <v>7</v>
      </c>
      <c r="I13" s="9" t="s">
        <v>37</v>
      </c>
      <c r="J13" s="9" t="s">
        <v>14</v>
      </c>
      <c r="K13" s="13">
        <f t="shared" si="0"/>
        <v>14.700000000000001</v>
      </c>
      <c r="L13" s="12">
        <f t="shared" si="1"/>
        <v>4896</v>
      </c>
      <c r="M13" s="14">
        <f t="shared" si="2"/>
        <v>66.2</v>
      </c>
      <c r="N13" s="14">
        <f t="shared" si="3"/>
        <v>0.2</v>
      </c>
      <c r="O13" s="15">
        <f t="shared" si="4"/>
        <v>4.8999999999999995</v>
      </c>
    </row>
    <row r="14" spans="1:15">
      <c r="A14" s="9" t="s">
        <v>25</v>
      </c>
      <c r="B14" s="10">
        <v>43537</v>
      </c>
      <c r="C14" s="11">
        <v>3</v>
      </c>
      <c r="D14" s="9">
        <v>197120</v>
      </c>
      <c r="E14" s="12">
        <v>16650</v>
      </c>
      <c r="F14" s="12">
        <v>1058</v>
      </c>
      <c r="G14" s="9" t="s">
        <v>0</v>
      </c>
      <c r="H14" s="9">
        <v>7</v>
      </c>
      <c r="I14" s="9" t="s">
        <v>37</v>
      </c>
      <c r="J14" s="9" t="s">
        <v>14</v>
      </c>
      <c r="K14" s="13">
        <f t="shared" si="0"/>
        <v>14.700000000000001</v>
      </c>
      <c r="L14" s="12">
        <f t="shared" si="1"/>
        <v>4896</v>
      </c>
      <c r="M14" s="14">
        <f t="shared" si="2"/>
        <v>71.98</v>
      </c>
      <c r="N14" s="14">
        <f t="shared" si="3"/>
        <v>0.22</v>
      </c>
      <c r="O14" s="15">
        <f t="shared" si="4"/>
        <v>6.3599999999999994</v>
      </c>
    </row>
    <row r="15" spans="1:15">
      <c r="A15" s="9" t="s">
        <v>25</v>
      </c>
      <c r="B15" s="10">
        <v>43554</v>
      </c>
      <c r="C15" s="11">
        <v>3</v>
      </c>
      <c r="D15" s="9">
        <v>302292</v>
      </c>
      <c r="E15" s="12">
        <v>41513</v>
      </c>
      <c r="F15" s="12">
        <v>1497</v>
      </c>
      <c r="G15" s="9" t="s">
        <v>0</v>
      </c>
      <c r="H15" s="9">
        <v>14</v>
      </c>
      <c r="I15" s="9" t="s">
        <v>43</v>
      </c>
      <c r="J15" s="9" t="s">
        <v>18</v>
      </c>
      <c r="K15" s="13">
        <f t="shared" si="0"/>
        <v>29.400000000000002</v>
      </c>
      <c r="L15" s="12">
        <f t="shared" si="1"/>
        <v>9791</v>
      </c>
      <c r="M15" s="14">
        <f t="shared" si="2"/>
        <v>50.919999999999995</v>
      </c>
      <c r="N15" s="14">
        <f t="shared" si="3"/>
        <v>0.16</v>
      </c>
      <c r="O15" s="15">
        <f t="shared" si="4"/>
        <v>3.61</v>
      </c>
    </row>
    <row r="16" spans="1:15">
      <c r="A16" s="9" t="s">
        <v>24</v>
      </c>
      <c r="B16" s="10">
        <v>43475</v>
      </c>
      <c r="C16" s="11">
        <v>1</v>
      </c>
      <c r="D16" s="9">
        <v>970002</v>
      </c>
      <c r="E16" s="12">
        <v>7188</v>
      </c>
      <c r="F16" s="12">
        <v>576</v>
      </c>
      <c r="G16" s="9" t="s">
        <v>1</v>
      </c>
      <c r="H16" s="9">
        <v>3</v>
      </c>
      <c r="I16" s="9" t="s">
        <v>40</v>
      </c>
      <c r="J16" s="9" t="s">
        <v>17</v>
      </c>
      <c r="K16" s="13">
        <f t="shared" si="0"/>
        <v>6.3000000000000007</v>
      </c>
      <c r="L16" s="12">
        <f t="shared" si="1"/>
        <v>2098</v>
      </c>
      <c r="M16" s="14">
        <f t="shared" si="2"/>
        <v>91.43</v>
      </c>
      <c r="N16" s="14">
        <f t="shared" si="3"/>
        <v>0.28000000000000003</v>
      </c>
      <c r="O16" s="15">
        <f t="shared" si="4"/>
        <v>8.02</v>
      </c>
    </row>
    <row r="17" spans="1:15">
      <c r="A17" s="9" t="s">
        <v>28</v>
      </c>
      <c r="B17" s="10">
        <v>43475</v>
      </c>
      <c r="C17" s="11">
        <v>1</v>
      </c>
      <c r="D17" s="9">
        <v>970003</v>
      </c>
      <c r="E17" s="12">
        <v>1693</v>
      </c>
      <c r="F17" s="12">
        <v>401</v>
      </c>
      <c r="G17" s="9" t="s">
        <v>1</v>
      </c>
      <c r="H17" s="9">
        <v>1</v>
      </c>
      <c r="I17" s="9" t="s">
        <v>40</v>
      </c>
      <c r="J17" s="9" t="s">
        <v>16</v>
      </c>
      <c r="K17" s="13">
        <f t="shared" si="0"/>
        <v>2.1</v>
      </c>
      <c r="L17" s="12">
        <f t="shared" si="1"/>
        <v>700</v>
      </c>
      <c r="M17" s="14">
        <f t="shared" si="2"/>
        <v>190.95999999999998</v>
      </c>
      <c r="N17" s="14">
        <f t="shared" si="3"/>
        <v>0.57999999999999996</v>
      </c>
      <c r="O17" s="15">
        <f t="shared" si="4"/>
        <v>23.69</v>
      </c>
    </row>
    <row r="18" spans="1:15">
      <c r="A18" s="9" t="s">
        <v>24</v>
      </c>
      <c r="B18" s="10">
        <v>43475</v>
      </c>
      <c r="C18" s="11">
        <v>1</v>
      </c>
      <c r="D18" s="9">
        <v>970004</v>
      </c>
      <c r="E18" s="12">
        <v>29056</v>
      </c>
      <c r="F18" s="12">
        <v>893</v>
      </c>
      <c r="G18" s="9" t="s">
        <v>1</v>
      </c>
      <c r="H18" s="9">
        <v>9</v>
      </c>
      <c r="I18" s="9" t="s">
        <v>40</v>
      </c>
      <c r="J18" s="9" t="s">
        <v>17</v>
      </c>
      <c r="K18" s="13">
        <f t="shared" si="0"/>
        <v>18.900000000000002</v>
      </c>
      <c r="L18" s="12">
        <f t="shared" si="1"/>
        <v>6294</v>
      </c>
      <c r="M18" s="14">
        <f t="shared" si="2"/>
        <v>47.25</v>
      </c>
      <c r="N18" s="14">
        <f t="shared" si="3"/>
        <v>0.15000000000000002</v>
      </c>
      <c r="O18" s="15">
        <f t="shared" si="4"/>
        <v>3.0799999999999996</v>
      </c>
    </row>
    <row r="19" spans="1:15">
      <c r="A19" s="9" t="s">
        <v>24</v>
      </c>
      <c r="B19" s="10">
        <v>43480</v>
      </c>
      <c r="C19" s="11">
        <v>1</v>
      </c>
      <c r="D19" s="9">
        <v>970005</v>
      </c>
      <c r="E19" s="12">
        <v>2712</v>
      </c>
      <c r="F19" s="12">
        <v>259</v>
      </c>
      <c r="G19" s="9" t="s">
        <v>1</v>
      </c>
      <c r="H19" s="9">
        <v>1</v>
      </c>
      <c r="I19" s="9" t="s">
        <v>37</v>
      </c>
      <c r="J19" s="9" t="s">
        <v>14</v>
      </c>
      <c r="K19" s="13">
        <f t="shared" si="0"/>
        <v>2.1</v>
      </c>
      <c r="L19" s="12">
        <f t="shared" si="1"/>
        <v>700</v>
      </c>
      <c r="M19" s="14">
        <f t="shared" si="2"/>
        <v>123.34</v>
      </c>
      <c r="N19" s="14">
        <f t="shared" si="3"/>
        <v>0.37</v>
      </c>
      <c r="O19" s="15">
        <f t="shared" si="4"/>
        <v>9.56</v>
      </c>
    </row>
    <row r="20" spans="1:15">
      <c r="A20" s="9" t="s">
        <v>24</v>
      </c>
      <c r="B20" s="10">
        <v>43480</v>
      </c>
      <c r="C20" s="11">
        <v>1</v>
      </c>
      <c r="D20" s="9">
        <v>970009</v>
      </c>
      <c r="E20" s="12">
        <v>46118</v>
      </c>
      <c r="F20" s="12">
        <v>1800</v>
      </c>
      <c r="G20" s="9" t="s">
        <v>0</v>
      </c>
      <c r="H20" s="9">
        <v>20</v>
      </c>
      <c r="I20" s="9" t="s">
        <v>36</v>
      </c>
      <c r="J20" s="9" t="s">
        <v>14</v>
      </c>
      <c r="K20" s="13">
        <f t="shared" si="0"/>
        <v>42</v>
      </c>
      <c r="L20" s="12">
        <f t="shared" si="1"/>
        <v>13986</v>
      </c>
      <c r="M20" s="14">
        <f t="shared" si="2"/>
        <v>42.86</v>
      </c>
      <c r="N20" s="14">
        <f t="shared" si="3"/>
        <v>0.13</v>
      </c>
      <c r="O20" s="15">
        <f t="shared" si="4"/>
        <v>3.9099999999999997</v>
      </c>
    </row>
    <row r="21" spans="1:15">
      <c r="A21" s="9" t="s">
        <v>24</v>
      </c>
      <c r="B21" s="10">
        <v>43482</v>
      </c>
      <c r="C21" s="11">
        <v>1</v>
      </c>
      <c r="D21" s="9">
        <v>970013</v>
      </c>
      <c r="E21" s="12">
        <v>1491</v>
      </c>
      <c r="F21" s="12">
        <v>175</v>
      </c>
      <c r="G21" s="9" t="s">
        <v>1</v>
      </c>
      <c r="H21" s="9">
        <v>1</v>
      </c>
      <c r="I21" s="9" t="s">
        <v>38</v>
      </c>
      <c r="J21" s="9" t="s">
        <v>14</v>
      </c>
      <c r="K21" s="13">
        <f t="shared" si="0"/>
        <v>2.1</v>
      </c>
      <c r="L21" s="12">
        <f t="shared" si="1"/>
        <v>700</v>
      </c>
      <c r="M21" s="14">
        <f t="shared" si="2"/>
        <v>83.34</v>
      </c>
      <c r="N21" s="14">
        <f t="shared" si="3"/>
        <v>0.25</v>
      </c>
      <c r="O21" s="15">
        <f t="shared" si="4"/>
        <v>11.74</v>
      </c>
    </row>
    <row r="22" spans="1:15">
      <c r="A22" s="9" t="s">
        <v>24</v>
      </c>
      <c r="B22" s="10">
        <v>43482</v>
      </c>
      <c r="C22" s="11">
        <v>1</v>
      </c>
      <c r="D22" s="9">
        <v>970014</v>
      </c>
      <c r="E22" s="12">
        <v>1898</v>
      </c>
      <c r="F22" s="12">
        <v>140</v>
      </c>
      <c r="G22" s="9" t="s">
        <v>1</v>
      </c>
      <c r="H22" s="9">
        <v>1</v>
      </c>
      <c r="I22" s="9" t="s">
        <v>38</v>
      </c>
      <c r="J22" s="9" t="s">
        <v>14</v>
      </c>
      <c r="K22" s="13">
        <f t="shared" si="0"/>
        <v>2.1</v>
      </c>
      <c r="L22" s="12">
        <f t="shared" si="1"/>
        <v>700</v>
      </c>
      <c r="M22" s="14">
        <f t="shared" si="2"/>
        <v>66.67</v>
      </c>
      <c r="N22" s="14">
        <f t="shared" si="3"/>
        <v>0.2</v>
      </c>
      <c r="O22" s="15">
        <f t="shared" si="4"/>
        <v>7.38</v>
      </c>
    </row>
    <row r="23" spans="1:15">
      <c r="A23" s="9" t="s">
        <v>35</v>
      </c>
      <c r="B23" s="10">
        <v>43482</v>
      </c>
      <c r="C23" s="11">
        <v>1</v>
      </c>
      <c r="D23" s="9">
        <v>970019</v>
      </c>
      <c r="E23" s="12">
        <v>21356</v>
      </c>
      <c r="F23" s="12">
        <v>1900</v>
      </c>
      <c r="G23" s="9" t="s">
        <v>0</v>
      </c>
      <c r="H23" s="9">
        <v>26</v>
      </c>
      <c r="I23" s="9" t="s">
        <v>40</v>
      </c>
      <c r="J23" s="9" t="s">
        <v>19</v>
      </c>
      <c r="K23" s="13">
        <f t="shared" si="0"/>
        <v>54.6</v>
      </c>
      <c r="L23" s="12">
        <f t="shared" si="1"/>
        <v>18182</v>
      </c>
      <c r="M23" s="14">
        <f t="shared" si="2"/>
        <v>34.799999999999997</v>
      </c>
      <c r="N23" s="14">
        <f t="shared" si="3"/>
        <v>0.11</v>
      </c>
      <c r="O23" s="15">
        <f t="shared" si="4"/>
        <v>8.9</v>
      </c>
    </row>
    <row r="24" spans="1:15">
      <c r="A24" s="9" t="s">
        <v>28</v>
      </c>
      <c r="B24" s="10">
        <v>43482</v>
      </c>
      <c r="C24" s="11">
        <v>1</v>
      </c>
      <c r="D24" s="9">
        <v>970021</v>
      </c>
      <c r="E24" s="12">
        <v>7700</v>
      </c>
      <c r="F24" s="12">
        <v>239</v>
      </c>
      <c r="G24" s="9" t="s">
        <v>1</v>
      </c>
      <c r="H24" s="9">
        <v>1</v>
      </c>
      <c r="I24" s="9" t="s">
        <v>40</v>
      </c>
      <c r="J24" s="9" t="s">
        <v>16</v>
      </c>
      <c r="K24" s="13">
        <f t="shared" si="0"/>
        <v>2.1</v>
      </c>
      <c r="L24" s="12">
        <f t="shared" si="1"/>
        <v>700</v>
      </c>
      <c r="M24" s="14">
        <f t="shared" si="2"/>
        <v>113.81</v>
      </c>
      <c r="N24" s="14">
        <f t="shared" si="3"/>
        <v>0.35000000000000003</v>
      </c>
      <c r="O24" s="15">
        <f t="shared" si="4"/>
        <v>3.11</v>
      </c>
    </row>
    <row r="25" spans="1:15">
      <c r="A25" s="9" t="s">
        <v>24</v>
      </c>
      <c r="B25" s="10">
        <v>43485</v>
      </c>
      <c r="C25" s="11">
        <v>1</v>
      </c>
      <c r="D25" s="9">
        <v>970022</v>
      </c>
      <c r="E25" s="12">
        <v>37051</v>
      </c>
      <c r="F25" s="12">
        <v>1700</v>
      </c>
      <c r="G25" s="9" t="s">
        <v>1</v>
      </c>
      <c r="H25" s="9">
        <v>12</v>
      </c>
      <c r="I25" s="9" t="s">
        <v>40</v>
      </c>
      <c r="J25" s="9" t="s">
        <v>17</v>
      </c>
      <c r="K25" s="13">
        <f t="shared" si="0"/>
        <v>25.200000000000003</v>
      </c>
      <c r="L25" s="12">
        <f t="shared" si="1"/>
        <v>8392</v>
      </c>
      <c r="M25" s="14">
        <f t="shared" si="2"/>
        <v>67.47</v>
      </c>
      <c r="N25" s="14">
        <f t="shared" si="3"/>
        <v>0.21000000000000002</v>
      </c>
      <c r="O25" s="15">
        <f t="shared" si="4"/>
        <v>4.59</v>
      </c>
    </row>
    <row r="26" spans="1:15">
      <c r="A26" s="9" t="s">
        <v>24</v>
      </c>
      <c r="B26" s="10">
        <v>43486</v>
      </c>
      <c r="C26" s="11">
        <v>1</v>
      </c>
      <c r="D26" s="9">
        <v>970023</v>
      </c>
      <c r="E26" s="12">
        <v>13692</v>
      </c>
      <c r="F26" s="12">
        <v>576</v>
      </c>
      <c r="G26" s="9" t="s">
        <v>1</v>
      </c>
      <c r="H26" s="9">
        <v>3</v>
      </c>
      <c r="I26" s="9" t="s">
        <v>40</v>
      </c>
      <c r="J26" s="9" t="s">
        <v>17</v>
      </c>
      <c r="K26" s="13">
        <f t="shared" si="0"/>
        <v>6.3000000000000007</v>
      </c>
      <c r="L26" s="12">
        <f t="shared" si="1"/>
        <v>2098</v>
      </c>
      <c r="M26" s="14">
        <f t="shared" si="2"/>
        <v>91.43</v>
      </c>
      <c r="N26" s="14">
        <f t="shared" si="3"/>
        <v>0.28000000000000003</v>
      </c>
      <c r="O26" s="15">
        <f t="shared" si="4"/>
        <v>4.21</v>
      </c>
    </row>
    <row r="27" spans="1:15">
      <c r="A27" s="9" t="s">
        <v>35</v>
      </c>
      <c r="B27" s="10">
        <v>43487</v>
      </c>
      <c r="C27" s="11">
        <v>1</v>
      </c>
      <c r="D27" s="9">
        <v>970024</v>
      </c>
      <c r="E27" s="12">
        <v>20054</v>
      </c>
      <c r="F27" s="12">
        <v>1900</v>
      </c>
      <c r="G27" s="9" t="s">
        <v>0</v>
      </c>
      <c r="H27" s="9">
        <v>26</v>
      </c>
      <c r="I27" s="9" t="s">
        <v>40</v>
      </c>
      <c r="J27" s="9" t="s">
        <v>19</v>
      </c>
      <c r="K27" s="13">
        <f t="shared" si="0"/>
        <v>54.6</v>
      </c>
      <c r="L27" s="12">
        <f t="shared" si="1"/>
        <v>18182</v>
      </c>
      <c r="M27" s="14">
        <f t="shared" si="2"/>
        <v>34.799999999999997</v>
      </c>
      <c r="N27" s="14">
        <f t="shared" si="3"/>
        <v>0.11</v>
      </c>
      <c r="O27" s="15">
        <f t="shared" si="4"/>
        <v>9.48</v>
      </c>
    </row>
    <row r="28" spans="1:15">
      <c r="A28" s="9" t="s">
        <v>24</v>
      </c>
      <c r="B28" s="10">
        <v>43487</v>
      </c>
      <c r="C28" s="11">
        <v>1</v>
      </c>
      <c r="D28" s="9">
        <v>970028</v>
      </c>
      <c r="E28" s="12">
        <v>12668</v>
      </c>
      <c r="F28" s="12">
        <v>560</v>
      </c>
      <c r="G28" s="9" t="s">
        <v>1</v>
      </c>
      <c r="H28" s="9">
        <v>4</v>
      </c>
      <c r="I28" s="9" t="s">
        <v>40</v>
      </c>
      <c r="J28" s="9" t="s">
        <v>17</v>
      </c>
      <c r="K28" s="13">
        <f t="shared" si="0"/>
        <v>8.4</v>
      </c>
      <c r="L28" s="12">
        <f t="shared" si="1"/>
        <v>2798</v>
      </c>
      <c r="M28" s="14">
        <f t="shared" si="2"/>
        <v>66.67</v>
      </c>
      <c r="N28" s="14">
        <f t="shared" si="3"/>
        <v>0.21000000000000002</v>
      </c>
      <c r="O28" s="15">
        <f t="shared" si="4"/>
        <v>4.43</v>
      </c>
    </row>
    <row r="29" spans="1:15">
      <c r="A29" s="9" t="s">
        <v>31</v>
      </c>
      <c r="B29" s="10">
        <v>43488</v>
      </c>
      <c r="C29" s="11">
        <v>1</v>
      </c>
      <c r="D29" s="9">
        <v>970031</v>
      </c>
      <c r="E29" s="12">
        <v>7494</v>
      </c>
      <c r="F29" s="12">
        <v>180</v>
      </c>
      <c r="G29" s="9" t="s">
        <v>1</v>
      </c>
      <c r="H29" s="9">
        <v>1</v>
      </c>
      <c r="I29" s="9" t="s">
        <v>39</v>
      </c>
      <c r="J29" s="9" t="s">
        <v>15</v>
      </c>
      <c r="K29" s="13">
        <f t="shared" si="0"/>
        <v>2.1</v>
      </c>
      <c r="L29" s="12">
        <f t="shared" si="1"/>
        <v>700</v>
      </c>
      <c r="M29" s="14">
        <f t="shared" si="2"/>
        <v>85.72</v>
      </c>
      <c r="N29" s="14">
        <f t="shared" si="3"/>
        <v>0.26</v>
      </c>
      <c r="O29" s="15">
        <f t="shared" si="4"/>
        <v>2.4099999999999997</v>
      </c>
    </row>
    <row r="30" spans="1:15">
      <c r="A30" s="9" t="s">
        <v>35</v>
      </c>
      <c r="B30" s="10">
        <v>43488</v>
      </c>
      <c r="C30" s="11">
        <v>1</v>
      </c>
      <c r="D30" s="9">
        <v>970032</v>
      </c>
      <c r="E30" s="12">
        <v>16545</v>
      </c>
      <c r="F30" s="12">
        <v>1900</v>
      </c>
      <c r="G30" s="9" t="s">
        <v>0</v>
      </c>
      <c r="H30" s="9">
        <v>26</v>
      </c>
      <c r="I30" s="9" t="s">
        <v>40</v>
      </c>
      <c r="J30" s="9" t="s">
        <v>19</v>
      </c>
      <c r="K30" s="13">
        <f t="shared" si="0"/>
        <v>54.6</v>
      </c>
      <c r="L30" s="12">
        <f t="shared" si="1"/>
        <v>18182</v>
      </c>
      <c r="M30" s="14">
        <f t="shared" si="2"/>
        <v>34.799999999999997</v>
      </c>
      <c r="N30" s="14">
        <f t="shared" si="3"/>
        <v>0.11</v>
      </c>
      <c r="O30" s="15">
        <f t="shared" si="4"/>
        <v>11.49</v>
      </c>
    </row>
    <row r="31" spans="1:15">
      <c r="A31" s="9" t="s">
        <v>24</v>
      </c>
      <c r="B31" s="10">
        <v>43489</v>
      </c>
      <c r="C31" s="11">
        <v>1</v>
      </c>
      <c r="D31" s="9">
        <v>970035</v>
      </c>
      <c r="E31" s="12">
        <v>3875</v>
      </c>
      <c r="F31" s="12">
        <v>189</v>
      </c>
      <c r="G31" s="9" t="s">
        <v>1</v>
      </c>
      <c r="H31" s="9">
        <v>1</v>
      </c>
      <c r="I31" s="9" t="s">
        <v>37</v>
      </c>
      <c r="J31" s="9" t="s">
        <v>14</v>
      </c>
      <c r="K31" s="13">
        <f t="shared" si="0"/>
        <v>2.1</v>
      </c>
      <c r="L31" s="12">
        <f t="shared" si="1"/>
        <v>700</v>
      </c>
      <c r="M31" s="14">
        <f t="shared" si="2"/>
        <v>90</v>
      </c>
      <c r="N31" s="14">
        <f t="shared" si="3"/>
        <v>0.27</v>
      </c>
      <c r="O31" s="15">
        <f t="shared" si="4"/>
        <v>4.88</v>
      </c>
    </row>
    <row r="32" spans="1:15">
      <c r="A32" s="9" t="s">
        <v>24</v>
      </c>
      <c r="B32" s="10">
        <v>43489</v>
      </c>
      <c r="C32" s="11">
        <v>1</v>
      </c>
      <c r="D32" s="9">
        <v>970036</v>
      </c>
      <c r="E32" s="12">
        <v>2032</v>
      </c>
      <c r="F32" s="12">
        <v>289</v>
      </c>
      <c r="G32" s="9" t="s">
        <v>1</v>
      </c>
      <c r="H32" s="9">
        <v>1</v>
      </c>
      <c r="I32" s="9" t="s">
        <v>40</v>
      </c>
      <c r="J32" s="9" t="s">
        <v>17</v>
      </c>
      <c r="K32" s="13">
        <f t="shared" si="0"/>
        <v>2.1</v>
      </c>
      <c r="L32" s="12">
        <f t="shared" si="1"/>
        <v>700</v>
      </c>
      <c r="M32" s="14">
        <f t="shared" si="2"/>
        <v>137.62</v>
      </c>
      <c r="N32" s="14">
        <f t="shared" si="3"/>
        <v>0.42</v>
      </c>
      <c r="O32" s="15">
        <f t="shared" si="4"/>
        <v>14.23</v>
      </c>
    </row>
    <row r="33" spans="1:15">
      <c r="A33" s="9" t="s">
        <v>28</v>
      </c>
      <c r="B33" s="10">
        <v>43496</v>
      </c>
      <c r="C33" s="11">
        <v>1</v>
      </c>
      <c r="D33" s="9">
        <v>970037</v>
      </c>
      <c r="E33" s="12">
        <v>9710</v>
      </c>
      <c r="F33" s="12">
        <v>180</v>
      </c>
      <c r="G33" s="9" t="s">
        <v>1</v>
      </c>
      <c r="H33" s="9">
        <v>2</v>
      </c>
      <c r="I33" s="9" t="s">
        <v>40</v>
      </c>
      <c r="J33" s="9" t="s">
        <v>16</v>
      </c>
      <c r="K33" s="13">
        <f t="shared" si="0"/>
        <v>4.2</v>
      </c>
      <c r="L33" s="12">
        <f t="shared" si="1"/>
        <v>1399</v>
      </c>
      <c r="M33" s="14">
        <f t="shared" si="2"/>
        <v>42.86</v>
      </c>
      <c r="N33" s="14">
        <f t="shared" si="3"/>
        <v>0.13</v>
      </c>
      <c r="O33" s="15">
        <f t="shared" si="4"/>
        <v>1.86</v>
      </c>
    </row>
    <row r="34" spans="1:15">
      <c r="A34" s="9" t="s">
        <v>25</v>
      </c>
      <c r="B34" s="10">
        <v>43499</v>
      </c>
      <c r="C34" s="11">
        <v>2</v>
      </c>
      <c r="D34" s="9">
        <v>970038</v>
      </c>
      <c r="E34" s="12">
        <v>18913</v>
      </c>
      <c r="F34" s="12">
        <v>2150</v>
      </c>
      <c r="G34" s="9" t="s">
        <v>0</v>
      </c>
      <c r="H34" s="9">
        <v>26</v>
      </c>
      <c r="I34" s="9" t="s">
        <v>40</v>
      </c>
      <c r="J34" s="9" t="s">
        <v>19</v>
      </c>
      <c r="K34" s="13">
        <f t="shared" si="0"/>
        <v>54.6</v>
      </c>
      <c r="L34" s="12">
        <f t="shared" si="1"/>
        <v>18182</v>
      </c>
      <c r="M34" s="14">
        <f t="shared" si="2"/>
        <v>39.379999999999995</v>
      </c>
      <c r="N34" s="14">
        <f t="shared" si="3"/>
        <v>0.12</v>
      </c>
      <c r="O34" s="15">
        <f t="shared" si="4"/>
        <v>11.37</v>
      </c>
    </row>
    <row r="35" spans="1:15">
      <c r="A35" s="9" t="s">
        <v>24</v>
      </c>
      <c r="B35" s="10">
        <v>43493</v>
      </c>
      <c r="C35" s="11">
        <v>1</v>
      </c>
      <c r="D35" s="9">
        <v>970039</v>
      </c>
      <c r="E35" s="12">
        <v>73206</v>
      </c>
      <c r="F35" s="12">
        <v>912</v>
      </c>
      <c r="G35" s="9" t="s">
        <v>0</v>
      </c>
      <c r="H35" s="9">
        <v>21</v>
      </c>
      <c r="I35" s="9" t="s">
        <v>41</v>
      </c>
      <c r="J35" s="9" t="s">
        <v>17</v>
      </c>
      <c r="K35" s="13">
        <f t="shared" si="0"/>
        <v>44.1</v>
      </c>
      <c r="L35" s="12">
        <f t="shared" si="1"/>
        <v>14686</v>
      </c>
      <c r="M35" s="14">
        <f t="shared" si="2"/>
        <v>20.69</v>
      </c>
      <c r="N35" s="14">
        <f t="shared" si="3"/>
        <v>6.9999999999999993E-2</v>
      </c>
      <c r="O35" s="15">
        <f t="shared" si="4"/>
        <v>1.25</v>
      </c>
    </row>
    <row r="36" spans="1:15">
      <c r="A36" s="9" t="s">
        <v>29</v>
      </c>
      <c r="B36" s="10">
        <v>43494</v>
      </c>
      <c r="C36" s="11">
        <v>1</v>
      </c>
      <c r="D36" s="9">
        <v>970040</v>
      </c>
      <c r="E36" s="12">
        <v>25442</v>
      </c>
      <c r="F36" s="12">
        <v>990</v>
      </c>
      <c r="G36" s="9" t="s">
        <v>0</v>
      </c>
      <c r="H36" s="9">
        <v>61</v>
      </c>
      <c r="I36" s="9" t="s">
        <v>40</v>
      </c>
      <c r="J36" s="9" t="s">
        <v>16</v>
      </c>
      <c r="K36" s="13">
        <f t="shared" si="0"/>
        <v>128.1</v>
      </c>
      <c r="L36" s="12">
        <f t="shared" si="1"/>
        <v>42658</v>
      </c>
      <c r="M36" s="14">
        <f t="shared" si="2"/>
        <v>7.7299999999999995</v>
      </c>
      <c r="N36" s="14">
        <f t="shared" si="3"/>
        <v>0.03</v>
      </c>
      <c r="O36" s="15">
        <f t="shared" si="4"/>
        <v>3.9</v>
      </c>
    </row>
    <row r="37" spans="1:15">
      <c r="A37" s="9" t="s">
        <v>29</v>
      </c>
      <c r="B37" s="10">
        <v>43496</v>
      </c>
      <c r="C37" s="11">
        <v>1</v>
      </c>
      <c r="D37" s="9">
        <v>970046</v>
      </c>
      <c r="E37" s="12">
        <v>5677</v>
      </c>
      <c r="F37" s="12">
        <v>442</v>
      </c>
      <c r="G37" s="9" t="s">
        <v>1</v>
      </c>
      <c r="H37" s="9">
        <v>2</v>
      </c>
      <c r="I37" s="9" t="s">
        <v>40</v>
      </c>
      <c r="J37" s="9" t="s">
        <v>16</v>
      </c>
      <c r="K37" s="13">
        <f t="shared" si="0"/>
        <v>4.2</v>
      </c>
      <c r="L37" s="12">
        <f t="shared" si="1"/>
        <v>1399</v>
      </c>
      <c r="M37" s="14">
        <f t="shared" si="2"/>
        <v>105.24000000000001</v>
      </c>
      <c r="N37" s="14">
        <f t="shared" si="3"/>
        <v>0.32</v>
      </c>
      <c r="O37" s="15">
        <f t="shared" si="4"/>
        <v>7.79</v>
      </c>
    </row>
    <row r="38" spans="1:15">
      <c r="A38" s="9" t="s">
        <v>32</v>
      </c>
      <c r="B38" s="10">
        <v>43500</v>
      </c>
      <c r="C38" s="11">
        <v>2</v>
      </c>
      <c r="D38" s="9">
        <v>970047</v>
      </c>
      <c r="E38" s="12">
        <v>12166</v>
      </c>
      <c r="F38" s="12">
        <v>950</v>
      </c>
      <c r="G38" s="9" t="s">
        <v>1</v>
      </c>
      <c r="H38" s="9">
        <v>12</v>
      </c>
      <c r="I38" s="9" t="s">
        <v>36</v>
      </c>
      <c r="J38" s="9" t="s">
        <v>46</v>
      </c>
      <c r="K38" s="13">
        <f t="shared" si="0"/>
        <v>25.200000000000003</v>
      </c>
      <c r="L38" s="12">
        <f t="shared" si="1"/>
        <v>8392</v>
      </c>
      <c r="M38" s="14">
        <f t="shared" si="2"/>
        <v>37.699999999999996</v>
      </c>
      <c r="N38" s="14">
        <f t="shared" si="3"/>
        <v>0.12</v>
      </c>
      <c r="O38" s="15">
        <f t="shared" si="4"/>
        <v>7.81</v>
      </c>
    </row>
    <row r="39" spans="1:15">
      <c r="A39" s="9" t="s">
        <v>25</v>
      </c>
      <c r="B39" s="10">
        <v>43501</v>
      </c>
      <c r="C39" s="11">
        <v>2</v>
      </c>
      <c r="D39" s="9">
        <v>970050</v>
      </c>
      <c r="E39" s="12">
        <v>20481</v>
      </c>
      <c r="F39" s="12">
        <v>1900</v>
      </c>
      <c r="G39" s="9" t="s">
        <v>0</v>
      </c>
      <c r="H39" s="9">
        <v>21</v>
      </c>
      <c r="I39" s="9" t="s">
        <v>40</v>
      </c>
      <c r="J39" s="9" t="s">
        <v>19</v>
      </c>
      <c r="K39" s="13">
        <f t="shared" si="0"/>
        <v>44.1</v>
      </c>
      <c r="L39" s="12">
        <f t="shared" si="1"/>
        <v>14686</v>
      </c>
      <c r="M39" s="14">
        <f t="shared" si="2"/>
        <v>43.089999999999996</v>
      </c>
      <c r="N39" s="14">
        <f t="shared" si="3"/>
        <v>0.13</v>
      </c>
      <c r="O39" s="15">
        <f t="shared" si="4"/>
        <v>9.2799999999999994</v>
      </c>
    </row>
    <row r="40" spans="1:15">
      <c r="A40" s="9" t="s">
        <v>35</v>
      </c>
      <c r="B40" s="10">
        <v>43501</v>
      </c>
      <c r="C40" s="11">
        <v>2</v>
      </c>
      <c r="D40" s="9">
        <v>970051</v>
      </c>
      <c r="E40" s="12">
        <v>14041</v>
      </c>
      <c r="F40" s="12">
        <v>1034</v>
      </c>
      <c r="G40" s="9" t="s">
        <v>1</v>
      </c>
      <c r="H40" s="9">
        <v>5</v>
      </c>
      <c r="I40" s="9" t="s">
        <v>37</v>
      </c>
      <c r="J40" s="9" t="s">
        <v>14</v>
      </c>
      <c r="K40" s="13">
        <f t="shared" si="0"/>
        <v>10.5</v>
      </c>
      <c r="L40" s="12">
        <f t="shared" si="1"/>
        <v>3497</v>
      </c>
      <c r="M40" s="14">
        <f t="shared" si="2"/>
        <v>98.48</v>
      </c>
      <c r="N40" s="14">
        <f t="shared" si="3"/>
        <v>0.3</v>
      </c>
      <c r="O40" s="15">
        <f t="shared" si="4"/>
        <v>7.37</v>
      </c>
    </row>
    <row r="41" spans="1:15">
      <c r="A41" s="9" t="s">
        <v>25</v>
      </c>
      <c r="B41" s="10">
        <v>43501</v>
      </c>
      <c r="C41" s="11">
        <v>2</v>
      </c>
      <c r="D41" s="9">
        <v>970052</v>
      </c>
      <c r="E41" s="12">
        <v>4522</v>
      </c>
      <c r="F41" s="12">
        <v>573</v>
      </c>
      <c r="G41" s="9" t="s">
        <v>1</v>
      </c>
      <c r="H41" s="9">
        <v>2</v>
      </c>
      <c r="I41" s="9" t="s">
        <v>40</v>
      </c>
      <c r="J41" s="9" t="s">
        <v>18</v>
      </c>
      <c r="K41" s="13">
        <f t="shared" si="0"/>
        <v>4.2</v>
      </c>
      <c r="L41" s="12">
        <f t="shared" si="1"/>
        <v>1399</v>
      </c>
      <c r="M41" s="14">
        <f t="shared" si="2"/>
        <v>136.42999999999998</v>
      </c>
      <c r="N41" s="14">
        <f t="shared" si="3"/>
        <v>0.41000000000000003</v>
      </c>
      <c r="O41" s="15">
        <f t="shared" si="4"/>
        <v>12.68</v>
      </c>
    </row>
    <row r="42" spans="1:15">
      <c r="A42" s="9" t="s">
        <v>24</v>
      </c>
      <c r="B42" s="10">
        <v>43503</v>
      </c>
      <c r="C42" s="11">
        <v>2</v>
      </c>
      <c r="D42" s="9">
        <v>970055</v>
      </c>
      <c r="E42" s="12">
        <v>70707</v>
      </c>
      <c r="F42" s="12">
        <v>914</v>
      </c>
      <c r="G42" s="9" t="s">
        <v>0</v>
      </c>
      <c r="H42" s="9">
        <v>22</v>
      </c>
      <c r="I42" s="9" t="s">
        <v>41</v>
      </c>
      <c r="J42" s="9" t="s">
        <v>17</v>
      </c>
      <c r="K42" s="13">
        <f t="shared" si="0"/>
        <v>46.2</v>
      </c>
      <c r="L42" s="12">
        <f t="shared" si="1"/>
        <v>15385</v>
      </c>
      <c r="M42" s="14">
        <f t="shared" si="2"/>
        <v>19.790000000000003</v>
      </c>
      <c r="N42" s="14">
        <f t="shared" si="3"/>
        <v>6.0000000000000005E-2</v>
      </c>
      <c r="O42" s="15">
        <f t="shared" si="4"/>
        <v>1.3</v>
      </c>
    </row>
    <row r="43" spans="1:15">
      <c r="A43" s="9" t="s">
        <v>26</v>
      </c>
      <c r="B43" s="10">
        <v>43509</v>
      </c>
      <c r="C43" s="11">
        <v>2</v>
      </c>
      <c r="D43" s="9">
        <v>970059</v>
      </c>
      <c r="E43" s="12">
        <v>57770</v>
      </c>
      <c r="F43" s="12">
        <v>1023</v>
      </c>
      <c r="G43" s="9" t="s">
        <v>0</v>
      </c>
      <c r="H43" s="9">
        <v>15</v>
      </c>
      <c r="I43" s="9" t="s">
        <v>42</v>
      </c>
      <c r="J43" s="9" t="s">
        <v>17</v>
      </c>
      <c r="K43" s="13">
        <f t="shared" si="0"/>
        <v>31.5</v>
      </c>
      <c r="L43" s="12">
        <f t="shared" si="1"/>
        <v>10490</v>
      </c>
      <c r="M43" s="14">
        <f t="shared" si="2"/>
        <v>32.479999999999997</v>
      </c>
      <c r="N43" s="14">
        <f t="shared" si="3"/>
        <v>9.9999999999999992E-2</v>
      </c>
      <c r="O43" s="15">
        <f t="shared" si="4"/>
        <v>1.78</v>
      </c>
    </row>
    <row r="44" spans="1:15">
      <c r="A44" s="9" t="s">
        <v>24</v>
      </c>
      <c r="B44" s="10">
        <v>43515</v>
      </c>
      <c r="C44" s="11">
        <v>2</v>
      </c>
      <c r="D44" s="9">
        <v>970061</v>
      </c>
      <c r="E44" s="12">
        <v>59604</v>
      </c>
      <c r="F44" s="12">
        <v>1159</v>
      </c>
      <c r="G44" s="9" t="s">
        <v>0</v>
      </c>
      <c r="H44" s="9">
        <v>17</v>
      </c>
      <c r="I44" s="9" t="s">
        <v>42</v>
      </c>
      <c r="J44" s="9" t="s">
        <v>17</v>
      </c>
      <c r="K44" s="13">
        <f t="shared" si="0"/>
        <v>35.700000000000003</v>
      </c>
      <c r="L44" s="12">
        <f t="shared" si="1"/>
        <v>11889</v>
      </c>
      <c r="M44" s="14">
        <f t="shared" si="2"/>
        <v>32.47</v>
      </c>
      <c r="N44" s="14">
        <f t="shared" si="3"/>
        <v>9.9999999999999992E-2</v>
      </c>
      <c r="O44" s="15">
        <f t="shared" si="4"/>
        <v>1.95</v>
      </c>
    </row>
    <row r="45" spans="1:15">
      <c r="A45" s="9" t="s">
        <v>26</v>
      </c>
      <c r="B45" s="10">
        <v>43515</v>
      </c>
      <c r="C45" s="11">
        <v>2</v>
      </c>
      <c r="D45" s="9">
        <v>970062</v>
      </c>
      <c r="E45" s="12">
        <v>6241</v>
      </c>
      <c r="F45" s="12">
        <v>69</v>
      </c>
      <c r="G45" s="9" t="s">
        <v>1</v>
      </c>
      <c r="H45" s="9">
        <v>1</v>
      </c>
      <c r="I45" s="9" t="s">
        <v>42</v>
      </c>
      <c r="J45" s="9" t="s">
        <v>16</v>
      </c>
      <c r="K45" s="13">
        <f t="shared" si="0"/>
        <v>2.1</v>
      </c>
      <c r="L45" s="12">
        <f t="shared" si="1"/>
        <v>700</v>
      </c>
      <c r="M45" s="14">
        <f t="shared" si="2"/>
        <v>32.86</v>
      </c>
      <c r="N45" s="14">
        <f t="shared" si="3"/>
        <v>9.9999999999999992E-2</v>
      </c>
      <c r="O45" s="15">
        <f t="shared" si="4"/>
        <v>1.1100000000000001</v>
      </c>
    </row>
    <row r="46" spans="1:15">
      <c r="A46" s="9" t="s">
        <v>35</v>
      </c>
      <c r="B46" s="10">
        <v>43517</v>
      </c>
      <c r="C46" s="11">
        <v>2</v>
      </c>
      <c r="D46" s="9">
        <v>970064</v>
      </c>
      <c r="E46" s="12">
        <v>2288</v>
      </c>
      <c r="F46" s="12">
        <v>63</v>
      </c>
      <c r="G46" s="9" t="s">
        <v>1</v>
      </c>
      <c r="H46" s="9">
        <v>1</v>
      </c>
      <c r="I46" s="9" t="s">
        <v>37</v>
      </c>
      <c r="J46" s="9" t="s">
        <v>14</v>
      </c>
      <c r="K46" s="13">
        <f t="shared" si="0"/>
        <v>2.1</v>
      </c>
      <c r="L46" s="12">
        <f t="shared" si="1"/>
        <v>700</v>
      </c>
      <c r="M46" s="14">
        <f t="shared" si="2"/>
        <v>30</v>
      </c>
      <c r="N46" s="14">
        <f t="shared" si="3"/>
        <v>0.09</v>
      </c>
      <c r="O46" s="15">
        <f t="shared" si="4"/>
        <v>2.76</v>
      </c>
    </row>
    <row r="47" spans="1:15">
      <c r="A47" s="9" t="s">
        <v>35</v>
      </c>
      <c r="B47" s="10">
        <v>43517</v>
      </c>
      <c r="C47" s="11">
        <v>2</v>
      </c>
      <c r="D47" s="9">
        <v>970065</v>
      </c>
      <c r="E47" s="12">
        <v>3997</v>
      </c>
      <c r="F47" s="12">
        <v>73</v>
      </c>
      <c r="G47" s="9" t="s">
        <v>1</v>
      </c>
      <c r="H47" s="9">
        <v>1</v>
      </c>
      <c r="I47" s="9" t="s">
        <v>37</v>
      </c>
      <c r="J47" s="9" t="s">
        <v>14</v>
      </c>
      <c r="K47" s="13">
        <f t="shared" si="0"/>
        <v>2.1</v>
      </c>
      <c r="L47" s="12">
        <f t="shared" si="1"/>
        <v>700</v>
      </c>
      <c r="M47" s="14">
        <f t="shared" si="2"/>
        <v>34.769999999999996</v>
      </c>
      <c r="N47" s="14">
        <f t="shared" si="3"/>
        <v>0.11</v>
      </c>
      <c r="O47" s="15">
        <f t="shared" si="4"/>
        <v>1.83</v>
      </c>
    </row>
    <row r="48" spans="1:15">
      <c r="A48" s="9" t="s">
        <v>26</v>
      </c>
      <c r="B48" s="10">
        <v>43517</v>
      </c>
      <c r="C48" s="11">
        <v>2</v>
      </c>
      <c r="D48" s="9">
        <v>970066</v>
      </c>
      <c r="E48" s="12">
        <v>5761</v>
      </c>
      <c r="F48" s="12">
        <v>486</v>
      </c>
      <c r="G48" s="9" t="s">
        <v>1</v>
      </c>
      <c r="H48" s="9">
        <v>2</v>
      </c>
      <c r="I48" s="9" t="s">
        <v>40</v>
      </c>
      <c r="J48" s="9" t="s">
        <v>16</v>
      </c>
      <c r="K48" s="13">
        <f t="shared" si="0"/>
        <v>4.2</v>
      </c>
      <c r="L48" s="12">
        <f t="shared" si="1"/>
        <v>1399</v>
      </c>
      <c r="M48" s="14">
        <f t="shared" si="2"/>
        <v>115.72</v>
      </c>
      <c r="N48" s="14">
        <f t="shared" si="3"/>
        <v>0.35000000000000003</v>
      </c>
      <c r="O48" s="15">
        <f t="shared" si="4"/>
        <v>8.44</v>
      </c>
    </row>
    <row r="49" spans="1:15">
      <c r="A49" s="9" t="s">
        <v>28</v>
      </c>
      <c r="B49" s="10">
        <v>43517</v>
      </c>
      <c r="C49" s="11">
        <v>2</v>
      </c>
      <c r="D49" s="9">
        <v>970074</v>
      </c>
      <c r="E49" s="12">
        <v>10211</v>
      </c>
      <c r="F49" s="12">
        <v>653</v>
      </c>
      <c r="G49" s="9" t="s">
        <v>1</v>
      </c>
      <c r="H49" s="9">
        <v>2</v>
      </c>
      <c r="I49" s="9" t="s">
        <v>40</v>
      </c>
      <c r="J49" s="9" t="s">
        <v>16</v>
      </c>
      <c r="K49" s="13">
        <f t="shared" si="0"/>
        <v>4.2</v>
      </c>
      <c r="L49" s="12">
        <f t="shared" si="1"/>
        <v>1399</v>
      </c>
      <c r="M49" s="14">
        <f t="shared" si="2"/>
        <v>155.47999999999999</v>
      </c>
      <c r="N49" s="14">
        <f t="shared" si="3"/>
        <v>0.47000000000000003</v>
      </c>
      <c r="O49" s="15">
        <f t="shared" si="4"/>
        <v>6.3999999999999995</v>
      </c>
    </row>
    <row r="50" spans="1:15">
      <c r="A50" s="9" t="s">
        <v>35</v>
      </c>
      <c r="B50" s="10">
        <v>43517</v>
      </c>
      <c r="C50" s="11">
        <v>2</v>
      </c>
      <c r="D50" s="9">
        <v>970076</v>
      </c>
      <c r="E50" s="12">
        <v>5293</v>
      </c>
      <c r="F50" s="12">
        <v>257</v>
      </c>
      <c r="G50" s="9" t="s">
        <v>1</v>
      </c>
      <c r="H50" s="9">
        <v>1</v>
      </c>
      <c r="I50" s="9" t="s">
        <v>37</v>
      </c>
      <c r="J50" s="9" t="s">
        <v>14</v>
      </c>
      <c r="K50" s="13">
        <f t="shared" si="0"/>
        <v>2.1</v>
      </c>
      <c r="L50" s="12">
        <f t="shared" si="1"/>
        <v>700</v>
      </c>
      <c r="M50" s="14">
        <f t="shared" si="2"/>
        <v>122.39</v>
      </c>
      <c r="N50" s="14">
        <f t="shared" si="3"/>
        <v>0.37</v>
      </c>
      <c r="O50" s="15">
        <f t="shared" si="4"/>
        <v>4.8599999999999994</v>
      </c>
    </row>
    <row r="51" spans="1:15">
      <c r="A51" s="9" t="s">
        <v>35</v>
      </c>
      <c r="B51" s="10">
        <v>43517</v>
      </c>
      <c r="C51" s="11">
        <v>2</v>
      </c>
      <c r="D51" s="9">
        <v>970077</v>
      </c>
      <c r="E51" s="12">
        <v>9869</v>
      </c>
      <c r="F51" s="12">
        <v>183</v>
      </c>
      <c r="G51" s="9" t="s">
        <v>1</v>
      </c>
      <c r="H51" s="9">
        <v>2</v>
      </c>
      <c r="I51" s="9" t="s">
        <v>37</v>
      </c>
      <c r="J51" s="9" t="s">
        <v>14</v>
      </c>
      <c r="K51" s="13">
        <f t="shared" si="0"/>
        <v>4.2</v>
      </c>
      <c r="L51" s="12">
        <f t="shared" si="1"/>
        <v>1399</v>
      </c>
      <c r="M51" s="14">
        <f t="shared" si="2"/>
        <v>43.58</v>
      </c>
      <c r="N51" s="14">
        <f t="shared" si="3"/>
        <v>0.14000000000000001</v>
      </c>
      <c r="O51" s="15">
        <f t="shared" si="4"/>
        <v>1.86</v>
      </c>
    </row>
    <row r="52" spans="1:15">
      <c r="A52" s="9" t="s">
        <v>35</v>
      </c>
      <c r="B52" s="10">
        <v>43517</v>
      </c>
      <c r="C52" s="11">
        <v>2</v>
      </c>
      <c r="D52" s="9">
        <v>970078</v>
      </c>
      <c r="E52" s="12">
        <v>8951</v>
      </c>
      <c r="F52" s="12">
        <v>443</v>
      </c>
      <c r="G52" s="9" t="s">
        <v>1</v>
      </c>
      <c r="H52" s="9">
        <v>3</v>
      </c>
      <c r="I52" s="9" t="s">
        <v>37</v>
      </c>
      <c r="J52" s="9" t="s">
        <v>14</v>
      </c>
      <c r="K52" s="13">
        <f t="shared" si="0"/>
        <v>6.3000000000000007</v>
      </c>
      <c r="L52" s="12">
        <f t="shared" si="1"/>
        <v>2098</v>
      </c>
      <c r="M52" s="14">
        <f t="shared" si="2"/>
        <v>70.320000000000007</v>
      </c>
      <c r="N52" s="14">
        <f t="shared" si="3"/>
        <v>0.22</v>
      </c>
      <c r="O52" s="15">
        <f t="shared" si="4"/>
        <v>4.95</v>
      </c>
    </row>
    <row r="53" spans="1:15">
      <c r="A53" s="9" t="s">
        <v>25</v>
      </c>
      <c r="B53" s="10">
        <v>43517</v>
      </c>
      <c r="C53" s="11">
        <v>2</v>
      </c>
      <c r="D53" s="9">
        <v>970079</v>
      </c>
      <c r="E53" s="12">
        <v>30446</v>
      </c>
      <c r="F53" s="12">
        <v>1900</v>
      </c>
      <c r="G53" s="9" t="s">
        <v>0</v>
      </c>
      <c r="H53" s="9">
        <v>26</v>
      </c>
      <c r="I53" s="9" t="s">
        <v>40</v>
      </c>
      <c r="J53" s="9" t="s">
        <v>19</v>
      </c>
      <c r="K53" s="13">
        <f t="shared" si="0"/>
        <v>54.6</v>
      </c>
      <c r="L53" s="12">
        <f t="shared" si="1"/>
        <v>18182</v>
      </c>
      <c r="M53" s="14">
        <f t="shared" si="2"/>
        <v>34.799999999999997</v>
      </c>
      <c r="N53" s="14">
        <f t="shared" si="3"/>
        <v>0.11</v>
      </c>
      <c r="O53" s="15">
        <f t="shared" si="4"/>
        <v>6.25</v>
      </c>
    </row>
    <row r="54" spans="1:15">
      <c r="A54" s="9" t="s">
        <v>32</v>
      </c>
      <c r="B54" s="10">
        <v>43520</v>
      </c>
      <c r="C54" s="11">
        <v>2</v>
      </c>
      <c r="D54" s="9">
        <v>970080</v>
      </c>
      <c r="E54" s="12">
        <v>9803</v>
      </c>
      <c r="F54" s="12">
        <v>1382</v>
      </c>
      <c r="G54" s="9" t="s">
        <v>1</v>
      </c>
      <c r="H54" s="9">
        <v>15</v>
      </c>
      <c r="I54" s="9" t="s">
        <v>40</v>
      </c>
      <c r="J54" s="9" t="s">
        <v>46</v>
      </c>
      <c r="K54" s="13">
        <f t="shared" si="0"/>
        <v>31.5</v>
      </c>
      <c r="L54" s="12">
        <f t="shared" si="1"/>
        <v>10490</v>
      </c>
      <c r="M54" s="14">
        <f t="shared" si="2"/>
        <v>43.879999999999995</v>
      </c>
      <c r="N54" s="14">
        <f t="shared" si="3"/>
        <v>0.14000000000000001</v>
      </c>
      <c r="O54" s="15">
        <f t="shared" si="4"/>
        <v>14.1</v>
      </c>
    </row>
    <row r="55" spans="1:15">
      <c r="A55" s="9" t="s">
        <v>24</v>
      </c>
      <c r="B55" s="10">
        <v>43521</v>
      </c>
      <c r="C55" s="11">
        <v>2</v>
      </c>
      <c r="D55" s="9">
        <v>970081</v>
      </c>
      <c r="E55" s="12">
        <v>13477</v>
      </c>
      <c r="F55" s="12">
        <v>369</v>
      </c>
      <c r="G55" s="9" t="s">
        <v>1</v>
      </c>
      <c r="H55" s="9">
        <v>4</v>
      </c>
      <c r="I55" s="9" t="s">
        <v>40</v>
      </c>
      <c r="J55" s="9" t="s">
        <v>17</v>
      </c>
      <c r="K55" s="13">
        <f t="shared" si="0"/>
        <v>8.4</v>
      </c>
      <c r="L55" s="12">
        <f t="shared" si="1"/>
        <v>2798</v>
      </c>
      <c r="M55" s="14">
        <f t="shared" si="2"/>
        <v>43.93</v>
      </c>
      <c r="N55" s="14">
        <f t="shared" si="3"/>
        <v>0.14000000000000001</v>
      </c>
      <c r="O55" s="15">
        <f t="shared" si="4"/>
        <v>2.7399999999999998</v>
      </c>
    </row>
    <row r="56" spans="1:15">
      <c r="A56" s="9" t="s">
        <v>35</v>
      </c>
      <c r="B56" s="10">
        <v>43520</v>
      </c>
      <c r="C56" s="11">
        <v>2</v>
      </c>
      <c r="D56" s="9">
        <v>970083</v>
      </c>
      <c r="E56" s="12">
        <v>6078</v>
      </c>
      <c r="F56" s="12">
        <v>101</v>
      </c>
      <c r="G56" s="9" t="s">
        <v>1</v>
      </c>
      <c r="H56" s="9">
        <v>1</v>
      </c>
      <c r="I56" s="9" t="s">
        <v>37</v>
      </c>
      <c r="J56" s="9" t="s">
        <v>14</v>
      </c>
      <c r="K56" s="13">
        <f t="shared" si="0"/>
        <v>2.1</v>
      </c>
      <c r="L56" s="12">
        <f t="shared" si="1"/>
        <v>700</v>
      </c>
      <c r="M56" s="14">
        <f t="shared" si="2"/>
        <v>48.1</v>
      </c>
      <c r="N56" s="14">
        <f t="shared" si="3"/>
        <v>0.15000000000000002</v>
      </c>
      <c r="O56" s="15">
        <f t="shared" si="4"/>
        <v>1.67</v>
      </c>
    </row>
    <row r="57" spans="1:15">
      <c r="A57" s="9" t="s">
        <v>26</v>
      </c>
      <c r="B57" s="10">
        <v>43521</v>
      </c>
      <c r="C57" s="11">
        <v>2</v>
      </c>
      <c r="D57" s="9">
        <v>970085</v>
      </c>
      <c r="E57" s="12">
        <v>11010</v>
      </c>
      <c r="F57" s="12">
        <v>210</v>
      </c>
      <c r="G57" s="9" t="s">
        <v>1</v>
      </c>
      <c r="H57" s="9">
        <v>3</v>
      </c>
      <c r="I57" s="9" t="s">
        <v>40</v>
      </c>
      <c r="J57" s="9" t="s">
        <v>16</v>
      </c>
      <c r="K57" s="13">
        <f t="shared" si="0"/>
        <v>6.3000000000000007</v>
      </c>
      <c r="L57" s="12">
        <f t="shared" si="1"/>
        <v>2098</v>
      </c>
      <c r="M57" s="14">
        <f t="shared" si="2"/>
        <v>33.339999999999996</v>
      </c>
      <c r="N57" s="14">
        <f t="shared" si="3"/>
        <v>0.11</v>
      </c>
      <c r="O57" s="15">
        <f t="shared" si="4"/>
        <v>1.91</v>
      </c>
    </row>
    <row r="58" spans="1:15">
      <c r="A58" s="9" t="s">
        <v>29</v>
      </c>
      <c r="B58" s="10">
        <v>43522</v>
      </c>
      <c r="C58" s="11">
        <v>2</v>
      </c>
      <c r="D58" s="9">
        <v>970087</v>
      </c>
      <c r="E58" s="12">
        <v>24596</v>
      </c>
      <c r="F58" s="12">
        <v>990</v>
      </c>
      <c r="G58" s="9" t="s">
        <v>0</v>
      </c>
      <c r="H58" s="9">
        <v>69</v>
      </c>
      <c r="I58" s="9" t="s">
        <v>40</v>
      </c>
      <c r="J58" s="9" t="s">
        <v>16</v>
      </c>
      <c r="K58" s="13">
        <f t="shared" si="0"/>
        <v>144.9</v>
      </c>
      <c r="L58" s="12">
        <f t="shared" si="1"/>
        <v>48252</v>
      </c>
      <c r="M58" s="14">
        <f t="shared" si="2"/>
        <v>6.84</v>
      </c>
      <c r="N58" s="14">
        <f t="shared" si="3"/>
        <v>0.03</v>
      </c>
      <c r="O58" s="15">
        <f t="shared" si="4"/>
        <v>4.0299999999999994</v>
      </c>
    </row>
    <row r="59" spans="1:15">
      <c r="A59" s="9" t="s">
        <v>25</v>
      </c>
      <c r="B59" s="10">
        <v>43523</v>
      </c>
      <c r="C59" s="11">
        <v>2</v>
      </c>
      <c r="D59" s="9">
        <v>970088</v>
      </c>
      <c r="E59" s="12">
        <v>21482</v>
      </c>
      <c r="F59" s="12">
        <v>1900</v>
      </c>
      <c r="G59" s="9" t="s">
        <v>0</v>
      </c>
      <c r="H59" s="9">
        <v>26</v>
      </c>
      <c r="I59" s="9" t="s">
        <v>40</v>
      </c>
      <c r="J59" s="9" t="s">
        <v>19</v>
      </c>
      <c r="K59" s="13">
        <f t="shared" si="0"/>
        <v>54.6</v>
      </c>
      <c r="L59" s="12">
        <f t="shared" si="1"/>
        <v>18182</v>
      </c>
      <c r="M59" s="14">
        <f t="shared" si="2"/>
        <v>34.799999999999997</v>
      </c>
      <c r="N59" s="14">
        <f t="shared" si="3"/>
        <v>0.11</v>
      </c>
      <c r="O59" s="15">
        <f t="shared" si="4"/>
        <v>8.85</v>
      </c>
    </row>
    <row r="60" spans="1:15">
      <c r="A60" s="9" t="s">
        <v>32</v>
      </c>
      <c r="B60" s="10">
        <v>43524</v>
      </c>
      <c r="C60" s="11">
        <v>2</v>
      </c>
      <c r="D60" s="9">
        <v>970089</v>
      </c>
      <c r="E60" s="12">
        <v>21976</v>
      </c>
      <c r="F60" s="12">
        <v>581</v>
      </c>
      <c r="G60" s="9" t="s">
        <v>1</v>
      </c>
      <c r="H60" s="9">
        <v>4</v>
      </c>
      <c r="I60" s="9" t="s">
        <v>40</v>
      </c>
      <c r="J60" s="9" t="s">
        <v>16</v>
      </c>
      <c r="K60" s="13">
        <f t="shared" si="0"/>
        <v>8.4</v>
      </c>
      <c r="L60" s="12">
        <f t="shared" si="1"/>
        <v>2798</v>
      </c>
      <c r="M60" s="14">
        <f t="shared" si="2"/>
        <v>69.17</v>
      </c>
      <c r="N60" s="14">
        <f t="shared" si="3"/>
        <v>0.21000000000000002</v>
      </c>
      <c r="O60" s="15">
        <f t="shared" si="4"/>
        <v>2.65</v>
      </c>
    </row>
    <row r="61" spans="1:15">
      <c r="A61" s="9" t="s">
        <v>35</v>
      </c>
      <c r="B61" s="10">
        <v>43524</v>
      </c>
      <c r="C61" s="11">
        <v>2</v>
      </c>
      <c r="D61" s="9">
        <v>970090</v>
      </c>
      <c r="E61" s="12">
        <v>1533</v>
      </c>
      <c r="F61" s="12">
        <v>235</v>
      </c>
      <c r="G61" s="9" t="s">
        <v>0</v>
      </c>
      <c r="H61" s="9">
        <v>1</v>
      </c>
      <c r="I61" s="9" t="s">
        <v>37</v>
      </c>
      <c r="J61" s="9" t="s">
        <v>14</v>
      </c>
      <c r="K61" s="13">
        <f t="shared" si="0"/>
        <v>2.1</v>
      </c>
      <c r="L61" s="12">
        <f t="shared" si="1"/>
        <v>700</v>
      </c>
      <c r="M61" s="14">
        <f t="shared" si="2"/>
        <v>111.91000000000001</v>
      </c>
      <c r="N61" s="14">
        <f t="shared" si="3"/>
        <v>0.34</v>
      </c>
      <c r="O61" s="15">
        <f t="shared" si="4"/>
        <v>15.33</v>
      </c>
    </row>
    <row r="62" spans="1:15">
      <c r="A62" s="9" t="s">
        <v>35</v>
      </c>
      <c r="B62" s="10">
        <v>43524</v>
      </c>
      <c r="C62" s="11">
        <v>2</v>
      </c>
      <c r="D62" s="9">
        <v>970091</v>
      </c>
      <c r="E62" s="12">
        <v>7985</v>
      </c>
      <c r="F62" s="12">
        <v>233</v>
      </c>
      <c r="G62" s="9" t="s">
        <v>0</v>
      </c>
      <c r="H62" s="9">
        <v>1</v>
      </c>
      <c r="I62" s="9" t="s">
        <v>37</v>
      </c>
      <c r="J62" s="9" t="s">
        <v>14</v>
      </c>
      <c r="K62" s="13">
        <f t="shared" si="0"/>
        <v>2.1</v>
      </c>
      <c r="L62" s="12">
        <f t="shared" si="1"/>
        <v>700</v>
      </c>
      <c r="M62" s="14">
        <f t="shared" si="2"/>
        <v>110.96000000000001</v>
      </c>
      <c r="N62" s="14">
        <f t="shared" si="3"/>
        <v>0.34</v>
      </c>
      <c r="O62" s="15">
        <f t="shared" si="4"/>
        <v>2.92</v>
      </c>
    </row>
    <row r="63" spans="1:15">
      <c r="A63" s="9" t="s">
        <v>35</v>
      </c>
      <c r="B63" s="10">
        <v>43524</v>
      </c>
      <c r="C63" s="11">
        <v>2</v>
      </c>
      <c r="D63" s="9">
        <v>970092</v>
      </c>
      <c r="E63" s="12">
        <v>13048</v>
      </c>
      <c r="F63" s="12">
        <v>197</v>
      </c>
      <c r="G63" s="9" t="s">
        <v>1</v>
      </c>
      <c r="H63" s="9">
        <v>2</v>
      </c>
      <c r="I63" s="9" t="s">
        <v>37</v>
      </c>
      <c r="J63" s="9" t="s">
        <v>14</v>
      </c>
      <c r="K63" s="13">
        <f t="shared" si="0"/>
        <v>4.2</v>
      </c>
      <c r="L63" s="12">
        <f t="shared" si="1"/>
        <v>1399</v>
      </c>
      <c r="M63" s="14">
        <f t="shared" si="2"/>
        <v>46.91</v>
      </c>
      <c r="N63" s="14">
        <f t="shared" si="3"/>
        <v>0.15000000000000002</v>
      </c>
      <c r="O63" s="15">
        <f t="shared" si="4"/>
        <v>1.51</v>
      </c>
    </row>
    <row r="64" spans="1:15">
      <c r="A64" s="9" t="s">
        <v>24</v>
      </c>
      <c r="B64" s="10">
        <v>43524</v>
      </c>
      <c r="C64" s="11">
        <v>2</v>
      </c>
      <c r="D64" s="9">
        <v>970094</v>
      </c>
      <c r="E64" s="12">
        <v>40236</v>
      </c>
      <c r="F64" s="12">
        <v>536</v>
      </c>
      <c r="G64" s="9" t="s">
        <v>1</v>
      </c>
      <c r="H64" s="9">
        <v>11</v>
      </c>
      <c r="I64" s="9" t="s">
        <v>41</v>
      </c>
      <c r="J64" s="9" t="s">
        <v>17</v>
      </c>
      <c r="K64" s="13">
        <f t="shared" si="0"/>
        <v>23.1</v>
      </c>
      <c r="L64" s="12">
        <f t="shared" si="1"/>
        <v>7693</v>
      </c>
      <c r="M64" s="14">
        <f t="shared" si="2"/>
        <v>23.21</v>
      </c>
      <c r="N64" s="14">
        <f t="shared" si="3"/>
        <v>6.9999999999999993E-2</v>
      </c>
      <c r="O64" s="15">
        <f t="shared" si="4"/>
        <v>1.34</v>
      </c>
    </row>
    <row r="65" spans="1:15">
      <c r="A65" s="9" t="s">
        <v>25</v>
      </c>
      <c r="B65" s="10">
        <v>43524</v>
      </c>
      <c r="C65" s="11">
        <v>2</v>
      </c>
      <c r="D65" s="9">
        <v>970096</v>
      </c>
      <c r="E65" s="12">
        <v>17222</v>
      </c>
      <c r="F65" s="12">
        <v>1900</v>
      </c>
      <c r="G65" s="9" t="s">
        <v>0</v>
      </c>
      <c r="H65" s="9">
        <v>26</v>
      </c>
      <c r="I65" s="9" t="s">
        <v>40</v>
      </c>
      <c r="J65" s="9" t="s">
        <v>19</v>
      </c>
      <c r="K65" s="13">
        <f t="shared" si="0"/>
        <v>54.6</v>
      </c>
      <c r="L65" s="12">
        <f t="shared" si="1"/>
        <v>18182</v>
      </c>
      <c r="M65" s="14">
        <f t="shared" si="2"/>
        <v>34.799999999999997</v>
      </c>
      <c r="N65" s="14">
        <f t="shared" si="3"/>
        <v>0.11</v>
      </c>
      <c r="O65" s="15">
        <f t="shared" si="4"/>
        <v>11.04</v>
      </c>
    </row>
    <row r="66" spans="1:15">
      <c r="A66" s="9" t="s">
        <v>35</v>
      </c>
      <c r="B66" s="10">
        <v>43524</v>
      </c>
      <c r="C66" s="11">
        <v>2</v>
      </c>
      <c r="D66" s="9">
        <v>970098</v>
      </c>
      <c r="E66" s="12">
        <v>34895</v>
      </c>
      <c r="F66" s="12">
        <v>2150</v>
      </c>
      <c r="G66" s="9" t="s">
        <v>0</v>
      </c>
      <c r="H66" s="9">
        <v>20</v>
      </c>
      <c r="I66" s="9" t="s">
        <v>37</v>
      </c>
      <c r="J66" s="9" t="s">
        <v>14</v>
      </c>
      <c r="K66" s="13">
        <f t="shared" si="0"/>
        <v>42</v>
      </c>
      <c r="L66" s="12">
        <f t="shared" si="1"/>
        <v>13986</v>
      </c>
      <c r="M66" s="14">
        <f t="shared" si="2"/>
        <v>51.199999999999996</v>
      </c>
      <c r="N66" s="14">
        <f t="shared" si="3"/>
        <v>0.16</v>
      </c>
      <c r="O66" s="15">
        <f t="shared" si="4"/>
        <v>6.17</v>
      </c>
    </row>
    <row r="67" spans="1:15">
      <c r="A67" s="9" t="s">
        <v>25</v>
      </c>
      <c r="B67" s="10">
        <v>43554</v>
      </c>
      <c r="C67" s="11">
        <v>3</v>
      </c>
      <c r="D67" s="9">
        <v>970114</v>
      </c>
      <c r="E67" s="12">
        <v>40883</v>
      </c>
      <c r="F67" s="12">
        <v>1550</v>
      </c>
      <c r="G67" s="9" t="s">
        <v>0</v>
      </c>
      <c r="H67" s="9">
        <v>18</v>
      </c>
      <c r="I67" s="9" t="s">
        <v>43</v>
      </c>
      <c r="J67" s="9" t="s">
        <v>46</v>
      </c>
      <c r="K67" s="13">
        <f t="shared" ref="K67:K130" si="5">H67*2.1</f>
        <v>37.800000000000004</v>
      </c>
      <c r="L67" s="12">
        <f t="shared" ref="L67:L130" si="6">ROUNDUP(K67*333,0)</f>
        <v>12588</v>
      </c>
      <c r="M67" s="14">
        <f t="shared" ref="M67:M130" si="7">ROUNDUP(F67/K67,2)</f>
        <v>41.01</v>
      </c>
      <c r="N67" s="14">
        <f t="shared" ref="N67:N130" si="8">ROUNDUP(F67/L67,2)</f>
        <v>0.13</v>
      </c>
      <c r="O67" s="15">
        <f t="shared" ref="O67:O130" si="9">ROUNDUP((F67/E67)*100,2)</f>
        <v>3.8</v>
      </c>
    </row>
    <row r="68" spans="1:15">
      <c r="A68" s="9" t="s">
        <v>25</v>
      </c>
      <c r="B68" s="10">
        <v>43534</v>
      </c>
      <c r="C68" s="11">
        <v>3</v>
      </c>
      <c r="D68" s="9">
        <v>970116</v>
      </c>
      <c r="E68" s="12">
        <v>37040</v>
      </c>
      <c r="F68" s="12">
        <v>1900</v>
      </c>
      <c r="G68" s="9" t="s">
        <v>0</v>
      </c>
      <c r="H68" s="9">
        <v>26</v>
      </c>
      <c r="I68" s="9" t="s">
        <v>40</v>
      </c>
      <c r="J68" s="9" t="s">
        <v>19</v>
      </c>
      <c r="K68" s="13">
        <f t="shared" si="5"/>
        <v>54.6</v>
      </c>
      <c r="L68" s="12">
        <f t="shared" si="6"/>
        <v>18182</v>
      </c>
      <c r="M68" s="14">
        <f t="shared" si="7"/>
        <v>34.799999999999997</v>
      </c>
      <c r="N68" s="14">
        <f t="shared" si="8"/>
        <v>0.11</v>
      </c>
      <c r="O68" s="15">
        <f t="shared" si="9"/>
        <v>5.13</v>
      </c>
    </row>
    <row r="69" spans="1:15">
      <c r="A69" s="9" t="s">
        <v>31</v>
      </c>
      <c r="B69" s="10">
        <v>43536</v>
      </c>
      <c r="C69" s="11">
        <v>3</v>
      </c>
      <c r="D69" s="9">
        <v>970119</v>
      </c>
      <c r="E69" s="12">
        <v>39246</v>
      </c>
      <c r="F69" s="12">
        <v>2423</v>
      </c>
      <c r="G69" s="9" t="s">
        <v>0</v>
      </c>
      <c r="H69" s="9">
        <v>12</v>
      </c>
      <c r="I69" s="9" t="s">
        <v>43</v>
      </c>
      <c r="J69" s="9" t="s">
        <v>15</v>
      </c>
      <c r="K69" s="13">
        <f t="shared" si="5"/>
        <v>25.200000000000003</v>
      </c>
      <c r="L69" s="12">
        <f t="shared" si="6"/>
        <v>8392</v>
      </c>
      <c r="M69" s="14">
        <f t="shared" si="7"/>
        <v>96.160000000000011</v>
      </c>
      <c r="N69" s="14">
        <f t="shared" si="8"/>
        <v>0.29000000000000004</v>
      </c>
      <c r="O69" s="15">
        <f t="shared" si="9"/>
        <v>6.18</v>
      </c>
    </row>
    <row r="70" spans="1:15">
      <c r="A70" s="9" t="s">
        <v>29</v>
      </c>
      <c r="B70" s="10">
        <v>43537</v>
      </c>
      <c r="C70" s="11">
        <v>3</v>
      </c>
      <c r="D70" s="9">
        <v>970122</v>
      </c>
      <c r="E70" s="12">
        <v>2475</v>
      </c>
      <c r="F70" s="12">
        <v>428</v>
      </c>
      <c r="G70" s="9" t="s">
        <v>1</v>
      </c>
      <c r="H70" s="9">
        <v>2</v>
      </c>
      <c r="I70" s="9" t="s">
        <v>37</v>
      </c>
      <c r="J70" s="9" t="s">
        <v>16</v>
      </c>
      <c r="K70" s="13">
        <f t="shared" si="5"/>
        <v>4.2</v>
      </c>
      <c r="L70" s="12">
        <f t="shared" si="6"/>
        <v>1399</v>
      </c>
      <c r="M70" s="14">
        <f t="shared" si="7"/>
        <v>101.91000000000001</v>
      </c>
      <c r="N70" s="14">
        <f t="shared" si="8"/>
        <v>0.31</v>
      </c>
      <c r="O70" s="15">
        <f t="shared" si="9"/>
        <v>17.3</v>
      </c>
    </row>
    <row r="71" spans="1:15">
      <c r="A71" s="9" t="s">
        <v>29</v>
      </c>
      <c r="B71" s="10">
        <v>43537</v>
      </c>
      <c r="C71" s="11">
        <v>3</v>
      </c>
      <c r="D71" s="9">
        <v>970123</v>
      </c>
      <c r="E71" s="12">
        <v>1470</v>
      </c>
      <c r="F71" s="12">
        <v>140</v>
      </c>
      <c r="G71" s="9" t="s">
        <v>0</v>
      </c>
      <c r="H71" s="9">
        <v>1</v>
      </c>
      <c r="I71" s="9" t="s">
        <v>37</v>
      </c>
      <c r="J71" s="9" t="s">
        <v>16</v>
      </c>
      <c r="K71" s="13">
        <f t="shared" si="5"/>
        <v>2.1</v>
      </c>
      <c r="L71" s="12">
        <f t="shared" si="6"/>
        <v>700</v>
      </c>
      <c r="M71" s="14">
        <f t="shared" si="7"/>
        <v>66.67</v>
      </c>
      <c r="N71" s="14">
        <f t="shared" si="8"/>
        <v>0.2</v>
      </c>
      <c r="O71" s="15">
        <f t="shared" si="9"/>
        <v>9.5299999999999994</v>
      </c>
    </row>
    <row r="72" spans="1:15">
      <c r="A72" s="9" t="s">
        <v>25</v>
      </c>
      <c r="B72" s="10">
        <v>43538</v>
      </c>
      <c r="C72" s="11">
        <v>3</v>
      </c>
      <c r="D72" s="9">
        <v>970124</v>
      </c>
      <c r="E72" s="12">
        <v>22894</v>
      </c>
      <c r="F72" s="12">
        <v>1900</v>
      </c>
      <c r="G72" s="9" t="s">
        <v>0</v>
      </c>
      <c r="H72" s="9">
        <v>16</v>
      </c>
      <c r="I72" s="9" t="s">
        <v>40</v>
      </c>
      <c r="J72" s="9" t="s">
        <v>19</v>
      </c>
      <c r="K72" s="13">
        <f t="shared" si="5"/>
        <v>33.6</v>
      </c>
      <c r="L72" s="12">
        <f t="shared" si="6"/>
        <v>11189</v>
      </c>
      <c r="M72" s="14">
        <f t="shared" si="7"/>
        <v>56.55</v>
      </c>
      <c r="N72" s="14">
        <f t="shared" si="8"/>
        <v>0.17</v>
      </c>
      <c r="O72" s="15">
        <f t="shared" si="9"/>
        <v>8.2999999999999989</v>
      </c>
    </row>
    <row r="73" spans="1:15">
      <c r="A73" s="9" t="s">
        <v>24</v>
      </c>
      <c r="B73" s="10">
        <v>43544</v>
      </c>
      <c r="C73" s="11">
        <v>3</v>
      </c>
      <c r="D73" s="9">
        <v>970135</v>
      </c>
      <c r="E73" s="12">
        <v>24827</v>
      </c>
      <c r="F73" s="12">
        <v>621</v>
      </c>
      <c r="G73" s="9" t="s">
        <v>1</v>
      </c>
      <c r="H73" s="9">
        <v>6</v>
      </c>
      <c r="I73" s="9" t="s">
        <v>41</v>
      </c>
      <c r="J73" s="9" t="s">
        <v>17</v>
      </c>
      <c r="K73" s="13">
        <f t="shared" si="5"/>
        <v>12.600000000000001</v>
      </c>
      <c r="L73" s="12">
        <f t="shared" si="6"/>
        <v>4196</v>
      </c>
      <c r="M73" s="14">
        <f t="shared" si="7"/>
        <v>49.29</v>
      </c>
      <c r="N73" s="14">
        <f t="shared" si="8"/>
        <v>0.15000000000000002</v>
      </c>
      <c r="O73" s="15">
        <f t="shared" si="9"/>
        <v>2.5099999999999998</v>
      </c>
    </row>
    <row r="74" spans="1:15">
      <c r="A74" s="9" t="s">
        <v>25</v>
      </c>
      <c r="B74" s="10">
        <v>43544</v>
      </c>
      <c r="C74" s="11">
        <v>3</v>
      </c>
      <c r="D74" s="9">
        <v>970137</v>
      </c>
      <c r="E74" s="12">
        <v>7084</v>
      </c>
      <c r="F74" s="12">
        <v>663</v>
      </c>
      <c r="G74" s="9" t="s">
        <v>1</v>
      </c>
      <c r="H74" s="9">
        <v>3</v>
      </c>
      <c r="I74" s="9" t="s">
        <v>37</v>
      </c>
      <c r="J74" s="9" t="s">
        <v>14</v>
      </c>
      <c r="K74" s="13">
        <f t="shared" si="5"/>
        <v>6.3000000000000007</v>
      </c>
      <c r="L74" s="12">
        <f t="shared" si="6"/>
        <v>2098</v>
      </c>
      <c r="M74" s="14">
        <f t="shared" si="7"/>
        <v>105.24000000000001</v>
      </c>
      <c r="N74" s="14">
        <f t="shared" si="8"/>
        <v>0.32</v>
      </c>
      <c r="O74" s="15">
        <f t="shared" si="9"/>
        <v>9.36</v>
      </c>
    </row>
    <row r="75" spans="1:15">
      <c r="A75" s="9" t="s">
        <v>25</v>
      </c>
      <c r="B75" s="10">
        <v>43544</v>
      </c>
      <c r="C75" s="11">
        <v>3</v>
      </c>
      <c r="D75" s="9">
        <v>970138</v>
      </c>
      <c r="E75" s="12">
        <v>18151</v>
      </c>
      <c r="F75" s="12">
        <v>1800</v>
      </c>
      <c r="G75" s="9" t="s">
        <v>0</v>
      </c>
      <c r="H75" s="9">
        <v>9</v>
      </c>
      <c r="I75" s="9" t="s">
        <v>37</v>
      </c>
      <c r="J75" s="9" t="s">
        <v>14</v>
      </c>
      <c r="K75" s="13">
        <f t="shared" si="5"/>
        <v>18.900000000000002</v>
      </c>
      <c r="L75" s="12">
        <f t="shared" si="6"/>
        <v>6294</v>
      </c>
      <c r="M75" s="14">
        <f t="shared" si="7"/>
        <v>95.240000000000009</v>
      </c>
      <c r="N75" s="14">
        <f t="shared" si="8"/>
        <v>0.29000000000000004</v>
      </c>
      <c r="O75" s="15">
        <f t="shared" si="9"/>
        <v>9.92</v>
      </c>
    </row>
    <row r="76" spans="1:15">
      <c r="A76" s="9" t="s">
        <v>25</v>
      </c>
      <c r="B76" s="10">
        <v>43544</v>
      </c>
      <c r="C76" s="11">
        <v>3</v>
      </c>
      <c r="D76" s="9">
        <v>970139</v>
      </c>
      <c r="E76" s="12">
        <v>2572</v>
      </c>
      <c r="F76" s="12">
        <v>209</v>
      </c>
      <c r="G76" s="9" t="s">
        <v>1</v>
      </c>
      <c r="H76" s="9">
        <v>1</v>
      </c>
      <c r="I76" s="9" t="s">
        <v>43</v>
      </c>
      <c r="J76" s="9" t="s">
        <v>46</v>
      </c>
      <c r="K76" s="13">
        <f t="shared" si="5"/>
        <v>2.1</v>
      </c>
      <c r="L76" s="12">
        <f t="shared" si="6"/>
        <v>700</v>
      </c>
      <c r="M76" s="14">
        <f t="shared" si="7"/>
        <v>99.53</v>
      </c>
      <c r="N76" s="14">
        <f t="shared" si="8"/>
        <v>0.3</v>
      </c>
      <c r="O76" s="15">
        <f t="shared" si="9"/>
        <v>8.129999999999999</v>
      </c>
    </row>
    <row r="77" spans="1:15">
      <c r="A77" s="9" t="s">
        <v>25</v>
      </c>
      <c r="B77" s="10">
        <v>43544</v>
      </c>
      <c r="C77" s="11">
        <v>3</v>
      </c>
      <c r="D77" s="9">
        <v>970140</v>
      </c>
      <c r="E77" s="12">
        <v>4781</v>
      </c>
      <c r="F77" s="12">
        <v>150</v>
      </c>
      <c r="G77" s="9" t="s">
        <v>1</v>
      </c>
      <c r="H77" s="9">
        <v>2</v>
      </c>
      <c r="I77" s="9" t="s">
        <v>37</v>
      </c>
      <c r="J77" s="9" t="s">
        <v>14</v>
      </c>
      <c r="K77" s="13">
        <f t="shared" si="5"/>
        <v>4.2</v>
      </c>
      <c r="L77" s="12">
        <f t="shared" si="6"/>
        <v>1399</v>
      </c>
      <c r="M77" s="14">
        <f t="shared" si="7"/>
        <v>35.72</v>
      </c>
      <c r="N77" s="14">
        <f t="shared" si="8"/>
        <v>0.11</v>
      </c>
      <c r="O77" s="15">
        <f t="shared" si="9"/>
        <v>3.1399999999999997</v>
      </c>
    </row>
    <row r="78" spans="1:15">
      <c r="A78" s="9" t="s">
        <v>25</v>
      </c>
      <c r="B78" s="10">
        <v>43545</v>
      </c>
      <c r="C78" s="11">
        <v>3</v>
      </c>
      <c r="D78" s="9">
        <v>970141</v>
      </c>
      <c r="E78" s="12">
        <v>23290</v>
      </c>
      <c r="F78" s="12">
        <v>150</v>
      </c>
      <c r="G78" s="9" t="s">
        <v>1</v>
      </c>
      <c r="H78" s="9">
        <v>4</v>
      </c>
      <c r="I78" s="9" t="s">
        <v>37</v>
      </c>
      <c r="J78" s="9" t="s">
        <v>14</v>
      </c>
      <c r="K78" s="13">
        <f t="shared" si="5"/>
        <v>8.4</v>
      </c>
      <c r="L78" s="12">
        <f t="shared" si="6"/>
        <v>2798</v>
      </c>
      <c r="M78" s="14">
        <f t="shared" si="7"/>
        <v>17.860000000000003</v>
      </c>
      <c r="N78" s="14">
        <f t="shared" si="8"/>
        <v>6.0000000000000005E-2</v>
      </c>
      <c r="O78" s="15">
        <f t="shared" si="9"/>
        <v>0.65</v>
      </c>
    </row>
    <row r="79" spans="1:15">
      <c r="A79" s="9" t="s">
        <v>25</v>
      </c>
      <c r="B79" s="10">
        <v>43545</v>
      </c>
      <c r="C79" s="11">
        <v>3</v>
      </c>
      <c r="D79" s="9">
        <v>970142</v>
      </c>
      <c r="E79" s="12">
        <v>3240</v>
      </c>
      <c r="F79" s="12">
        <v>500</v>
      </c>
      <c r="G79" s="9" t="s">
        <v>1</v>
      </c>
      <c r="H79" s="9">
        <v>2</v>
      </c>
      <c r="I79" s="9" t="s">
        <v>37</v>
      </c>
      <c r="J79" s="9" t="s">
        <v>14</v>
      </c>
      <c r="K79" s="13">
        <f t="shared" si="5"/>
        <v>4.2</v>
      </c>
      <c r="L79" s="12">
        <f t="shared" si="6"/>
        <v>1399</v>
      </c>
      <c r="M79" s="14">
        <f t="shared" si="7"/>
        <v>119.05000000000001</v>
      </c>
      <c r="N79" s="14">
        <f t="shared" si="8"/>
        <v>0.36</v>
      </c>
      <c r="O79" s="15">
        <f t="shared" si="9"/>
        <v>15.44</v>
      </c>
    </row>
    <row r="80" spans="1:15">
      <c r="A80" s="9" t="s">
        <v>31</v>
      </c>
      <c r="B80" s="10">
        <v>43545</v>
      </c>
      <c r="C80" s="11">
        <v>3</v>
      </c>
      <c r="D80" s="9">
        <v>970143</v>
      </c>
      <c r="E80" s="12">
        <v>84471</v>
      </c>
      <c r="F80" s="12">
        <v>1550</v>
      </c>
      <c r="G80" s="9" t="s">
        <v>0</v>
      </c>
      <c r="H80" s="9">
        <v>18</v>
      </c>
      <c r="I80" s="9" t="s">
        <v>37</v>
      </c>
      <c r="J80" s="9" t="s">
        <v>16</v>
      </c>
      <c r="K80" s="13">
        <f t="shared" si="5"/>
        <v>37.800000000000004</v>
      </c>
      <c r="L80" s="12">
        <f t="shared" si="6"/>
        <v>12588</v>
      </c>
      <c r="M80" s="14">
        <f t="shared" si="7"/>
        <v>41.01</v>
      </c>
      <c r="N80" s="14">
        <f t="shared" si="8"/>
        <v>0.13</v>
      </c>
      <c r="O80" s="15">
        <f t="shared" si="9"/>
        <v>1.84</v>
      </c>
    </row>
    <row r="81" spans="1:15">
      <c r="A81" s="9" t="s">
        <v>25</v>
      </c>
      <c r="B81" s="10">
        <v>43550</v>
      </c>
      <c r="C81" s="11">
        <v>3</v>
      </c>
      <c r="D81" s="9">
        <v>970148</v>
      </c>
      <c r="E81" s="12">
        <v>7670</v>
      </c>
      <c r="F81" s="12">
        <v>348</v>
      </c>
      <c r="G81" s="9" t="s">
        <v>1</v>
      </c>
      <c r="H81" s="9">
        <v>2</v>
      </c>
      <c r="I81" s="9" t="s">
        <v>37</v>
      </c>
      <c r="J81" s="9" t="s">
        <v>14</v>
      </c>
      <c r="K81" s="13">
        <f t="shared" si="5"/>
        <v>4.2</v>
      </c>
      <c r="L81" s="12">
        <f t="shared" si="6"/>
        <v>1399</v>
      </c>
      <c r="M81" s="14">
        <f t="shared" si="7"/>
        <v>82.86</v>
      </c>
      <c r="N81" s="14">
        <f t="shared" si="8"/>
        <v>0.25</v>
      </c>
      <c r="O81" s="15">
        <f t="shared" si="9"/>
        <v>4.54</v>
      </c>
    </row>
    <row r="82" spans="1:15">
      <c r="A82" s="9" t="s">
        <v>28</v>
      </c>
      <c r="B82" s="10">
        <v>43550</v>
      </c>
      <c r="C82" s="11">
        <v>3</v>
      </c>
      <c r="D82" s="9">
        <v>970151</v>
      </c>
      <c r="E82" s="12">
        <v>9122</v>
      </c>
      <c r="F82" s="12">
        <v>325</v>
      </c>
      <c r="G82" s="9" t="s">
        <v>1</v>
      </c>
      <c r="H82" s="9">
        <v>2</v>
      </c>
      <c r="I82" s="9" t="s">
        <v>37</v>
      </c>
      <c r="J82" s="9" t="s">
        <v>16</v>
      </c>
      <c r="K82" s="13">
        <f t="shared" si="5"/>
        <v>4.2</v>
      </c>
      <c r="L82" s="12">
        <f t="shared" si="6"/>
        <v>1399</v>
      </c>
      <c r="M82" s="14">
        <f t="shared" si="7"/>
        <v>77.39</v>
      </c>
      <c r="N82" s="14">
        <f t="shared" si="8"/>
        <v>0.24000000000000002</v>
      </c>
      <c r="O82" s="15">
        <f t="shared" si="9"/>
        <v>3.57</v>
      </c>
    </row>
    <row r="83" spans="1:15">
      <c r="A83" s="9" t="s">
        <v>26</v>
      </c>
      <c r="B83" s="10">
        <v>43550</v>
      </c>
      <c r="C83" s="11">
        <v>3</v>
      </c>
      <c r="D83" s="9">
        <v>970152</v>
      </c>
      <c r="E83" s="12">
        <v>16804</v>
      </c>
      <c r="F83" s="12">
        <v>428</v>
      </c>
      <c r="G83" s="9" t="s">
        <v>1</v>
      </c>
      <c r="H83" s="9">
        <v>3</v>
      </c>
      <c r="I83" s="9" t="s">
        <v>37</v>
      </c>
      <c r="J83" s="9" t="s">
        <v>16</v>
      </c>
      <c r="K83" s="13">
        <f t="shared" si="5"/>
        <v>6.3000000000000007</v>
      </c>
      <c r="L83" s="12">
        <f t="shared" si="6"/>
        <v>2098</v>
      </c>
      <c r="M83" s="14">
        <f t="shared" si="7"/>
        <v>67.940000000000012</v>
      </c>
      <c r="N83" s="14">
        <f t="shared" si="8"/>
        <v>0.21000000000000002</v>
      </c>
      <c r="O83" s="15">
        <f t="shared" si="9"/>
        <v>2.5499999999999998</v>
      </c>
    </row>
    <row r="84" spans="1:15">
      <c r="A84" s="9" t="s">
        <v>25</v>
      </c>
      <c r="B84" s="10">
        <v>43550</v>
      </c>
      <c r="C84" s="11">
        <v>3</v>
      </c>
      <c r="D84" s="9">
        <v>970153</v>
      </c>
      <c r="E84" s="12">
        <v>210</v>
      </c>
      <c r="F84" s="12">
        <v>175</v>
      </c>
      <c r="G84" s="9" t="s">
        <v>1</v>
      </c>
      <c r="H84" s="9">
        <v>1</v>
      </c>
      <c r="I84" s="9" t="s">
        <v>37</v>
      </c>
      <c r="J84" s="9" t="s">
        <v>14</v>
      </c>
      <c r="K84" s="13">
        <f t="shared" si="5"/>
        <v>2.1</v>
      </c>
      <c r="L84" s="12">
        <f t="shared" si="6"/>
        <v>700</v>
      </c>
      <c r="M84" s="14">
        <f t="shared" si="7"/>
        <v>83.34</v>
      </c>
      <c r="N84" s="14">
        <f t="shared" si="8"/>
        <v>0.25</v>
      </c>
      <c r="O84" s="15">
        <f t="shared" si="9"/>
        <v>83.34</v>
      </c>
    </row>
    <row r="85" spans="1:15">
      <c r="A85" s="9" t="s">
        <v>31</v>
      </c>
      <c r="B85" s="10">
        <v>43550</v>
      </c>
      <c r="C85" s="11">
        <v>3</v>
      </c>
      <c r="D85" s="9">
        <v>970154</v>
      </c>
      <c r="E85" s="12">
        <v>2991</v>
      </c>
      <c r="F85" s="12">
        <v>170</v>
      </c>
      <c r="G85" s="9" t="s">
        <v>1</v>
      </c>
      <c r="H85" s="9">
        <v>1</v>
      </c>
      <c r="I85" s="9" t="s">
        <v>39</v>
      </c>
      <c r="J85" s="9" t="s">
        <v>15</v>
      </c>
      <c r="K85" s="13">
        <f t="shared" si="5"/>
        <v>2.1</v>
      </c>
      <c r="L85" s="12">
        <f t="shared" si="6"/>
        <v>700</v>
      </c>
      <c r="M85" s="14">
        <f t="shared" si="7"/>
        <v>80.960000000000008</v>
      </c>
      <c r="N85" s="14">
        <f t="shared" si="8"/>
        <v>0.25</v>
      </c>
      <c r="O85" s="15">
        <f t="shared" si="9"/>
        <v>5.6899999999999995</v>
      </c>
    </row>
    <row r="86" spans="1:15">
      <c r="A86" s="9" t="s">
        <v>24</v>
      </c>
      <c r="B86" s="10">
        <v>43559</v>
      </c>
      <c r="C86" s="11">
        <v>4</v>
      </c>
      <c r="D86" s="9">
        <v>970166</v>
      </c>
      <c r="E86" s="12">
        <v>77077</v>
      </c>
      <c r="F86" s="12">
        <v>1212</v>
      </c>
      <c r="G86" s="9" t="s">
        <v>0</v>
      </c>
      <c r="H86" s="9">
        <v>24</v>
      </c>
      <c r="I86" s="9" t="s">
        <v>41</v>
      </c>
      <c r="J86" s="9" t="s">
        <v>17</v>
      </c>
      <c r="K86" s="13">
        <f t="shared" si="5"/>
        <v>50.400000000000006</v>
      </c>
      <c r="L86" s="12">
        <f t="shared" si="6"/>
        <v>16784</v>
      </c>
      <c r="M86" s="14">
        <f t="shared" si="7"/>
        <v>24.05</v>
      </c>
      <c r="N86" s="14">
        <f t="shared" si="8"/>
        <v>0.08</v>
      </c>
      <c r="O86" s="15">
        <f t="shared" si="9"/>
        <v>1.58</v>
      </c>
    </row>
    <row r="87" spans="1:15">
      <c r="A87" s="9" t="s">
        <v>25</v>
      </c>
      <c r="B87" s="10">
        <v>43559</v>
      </c>
      <c r="C87" s="11">
        <v>4</v>
      </c>
      <c r="D87" s="9">
        <v>970167</v>
      </c>
      <c r="E87" s="12">
        <v>3391</v>
      </c>
      <c r="F87" s="12">
        <v>208</v>
      </c>
      <c r="G87" s="9" t="s">
        <v>1</v>
      </c>
      <c r="H87" s="9">
        <v>1</v>
      </c>
      <c r="I87" s="9" t="s">
        <v>37</v>
      </c>
      <c r="J87" s="9" t="s">
        <v>14</v>
      </c>
      <c r="K87" s="13">
        <f t="shared" si="5"/>
        <v>2.1</v>
      </c>
      <c r="L87" s="12">
        <f t="shared" si="6"/>
        <v>700</v>
      </c>
      <c r="M87" s="14">
        <f t="shared" si="7"/>
        <v>99.050000000000011</v>
      </c>
      <c r="N87" s="14">
        <f t="shared" si="8"/>
        <v>0.3</v>
      </c>
      <c r="O87" s="15">
        <f t="shared" si="9"/>
        <v>6.14</v>
      </c>
    </row>
    <row r="88" spans="1:15">
      <c r="A88" s="9" t="s">
        <v>33</v>
      </c>
      <c r="B88" s="10">
        <v>43559</v>
      </c>
      <c r="C88" s="11">
        <v>4</v>
      </c>
      <c r="D88" s="9">
        <v>970168</v>
      </c>
      <c r="E88" s="12">
        <v>7985</v>
      </c>
      <c r="F88" s="12">
        <v>215</v>
      </c>
      <c r="G88" s="9" t="s">
        <v>1</v>
      </c>
      <c r="H88" s="9">
        <v>1</v>
      </c>
      <c r="I88" s="9" t="s">
        <v>37</v>
      </c>
      <c r="J88" s="9" t="s">
        <v>14</v>
      </c>
      <c r="K88" s="13">
        <f t="shared" si="5"/>
        <v>2.1</v>
      </c>
      <c r="L88" s="12">
        <f t="shared" si="6"/>
        <v>700</v>
      </c>
      <c r="M88" s="14">
        <f t="shared" si="7"/>
        <v>102.39</v>
      </c>
      <c r="N88" s="14">
        <f t="shared" si="8"/>
        <v>0.31</v>
      </c>
      <c r="O88" s="15">
        <f t="shared" si="9"/>
        <v>2.6999999999999997</v>
      </c>
    </row>
    <row r="89" spans="1:15">
      <c r="A89" s="9" t="s">
        <v>24</v>
      </c>
      <c r="B89" s="10">
        <v>43570</v>
      </c>
      <c r="C89" s="11">
        <v>4</v>
      </c>
      <c r="D89" s="9">
        <v>970180</v>
      </c>
      <c r="E89" s="12">
        <v>43566</v>
      </c>
      <c r="F89" s="12">
        <v>1000</v>
      </c>
      <c r="G89" s="9" t="s">
        <v>0</v>
      </c>
      <c r="H89" s="9">
        <v>12</v>
      </c>
      <c r="I89" s="9" t="s">
        <v>41</v>
      </c>
      <c r="J89" s="9" t="s">
        <v>17</v>
      </c>
      <c r="K89" s="13">
        <f t="shared" si="5"/>
        <v>25.200000000000003</v>
      </c>
      <c r="L89" s="12">
        <f t="shared" si="6"/>
        <v>8392</v>
      </c>
      <c r="M89" s="14">
        <f t="shared" si="7"/>
        <v>39.69</v>
      </c>
      <c r="N89" s="14">
        <f t="shared" si="8"/>
        <v>0.12</v>
      </c>
      <c r="O89" s="15">
        <f t="shared" si="9"/>
        <v>2.2999999999999998</v>
      </c>
    </row>
    <row r="90" spans="1:15">
      <c r="A90" s="9" t="s">
        <v>25</v>
      </c>
      <c r="B90" s="10">
        <v>43573</v>
      </c>
      <c r="C90" s="11">
        <v>4</v>
      </c>
      <c r="D90" s="9">
        <v>970183</v>
      </c>
      <c r="E90" s="12">
        <v>62267</v>
      </c>
      <c r="F90" s="12">
        <v>1727</v>
      </c>
      <c r="G90" s="9" t="s">
        <v>0</v>
      </c>
      <c r="H90" s="9">
        <v>19</v>
      </c>
      <c r="I90" s="9" t="s">
        <v>43</v>
      </c>
      <c r="J90" s="9" t="s">
        <v>18</v>
      </c>
      <c r="K90" s="13">
        <f t="shared" si="5"/>
        <v>39.9</v>
      </c>
      <c r="L90" s="12">
        <f t="shared" si="6"/>
        <v>13287</v>
      </c>
      <c r="M90" s="14">
        <f t="shared" si="7"/>
        <v>43.29</v>
      </c>
      <c r="N90" s="14">
        <f t="shared" si="8"/>
        <v>0.13</v>
      </c>
      <c r="O90" s="15">
        <f t="shared" si="9"/>
        <v>2.78</v>
      </c>
    </row>
    <row r="91" spans="1:15">
      <c r="A91" s="9" t="s">
        <v>24</v>
      </c>
      <c r="B91" s="10">
        <v>43573</v>
      </c>
      <c r="C91" s="11">
        <v>4</v>
      </c>
      <c r="D91" s="9">
        <v>970184</v>
      </c>
      <c r="E91" s="12">
        <v>35231</v>
      </c>
      <c r="F91" s="12">
        <v>612</v>
      </c>
      <c r="G91" s="9" t="s">
        <v>1</v>
      </c>
      <c r="H91" s="9">
        <v>12</v>
      </c>
      <c r="I91" s="9" t="s">
        <v>41</v>
      </c>
      <c r="J91" s="9" t="s">
        <v>17</v>
      </c>
      <c r="K91" s="13">
        <f t="shared" si="5"/>
        <v>25.200000000000003</v>
      </c>
      <c r="L91" s="12">
        <f t="shared" si="6"/>
        <v>8392</v>
      </c>
      <c r="M91" s="14">
        <f t="shared" si="7"/>
        <v>24.290000000000003</v>
      </c>
      <c r="N91" s="14">
        <f t="shared" si="8"/>
        <v>0.08</v>
      </c>
      <c r="O91" s="15">
        <f t="shared" si="9"/>
        <v>1.74</v>
      </c>
    </row>
    <row r="92" spans="1:15">
      <c r="A92" s="9" t="s">
        <v>25</v>
      </c>
      <c r="B92" s="10">
        <v>43573</v>
      </c>
      <c r="C92" s="11">
        <v>4</v>
      </c>
      <c r="D92" s="9">
        <v>970186</v>
      </c>
      <c r="E92" s="12">
        <v>16561</v>
      </c>
      <c r="F92" s="12">
        <v>579</v>
      </c>
      <c r="G92" s="9" t="s">
        <v>1</v>
      </c>
      <c r="H92" s="9">
        <v>4</v>
      </c>
      <c r="I92" s="9" t="s">
        <v>37</v>
      </c>
      <c r="J92" s="9" t="s">
        <v>14</v>
      </c>
      <c r="K92" s="13">
        <f t="shared" si="5"/>
        <v>8.4</v>
      </c>
      <c r="L92" s="12">
        <f t="shared" si="6"/>
        <v>2798</v>
      </c>
      <c r="M92" s="14">
        <f t="shared" si="7"/>
        <v>68.930000000000007</v>
      </c>
      <c r="N92" s="14">
        <f t="shared" si="8"/>
        <v>0.21000000000000002</v>
      </c>
      <c r="O92" s="15">
        <f t="shared" si="9"/>
        <v>3.5</v>
      </c>
    </row>
    <row r="93" spans="1:15">
      <c r="A93" s="9" t="s">
        <v>29</v>
      </c>
      <c r="B93" s="10">
        <v>43573</v>
      </c>
      <c r="C93" s="11">
        <v>4</v>
      </c>
      <c r="D93" s="9">
        <v>970190</v>
      </c>
      <c r="E93" s="12">
        <v>13532</v>
      </c>
      <c r="F93" s="12">
        <v>216</v>
      </c>
      <c r="G93" s="9" t="s">
        <v>1</v>
      </c>
      <c r="H93" s="9">
        <v>1</v>
      </c>
      <c r="I93" s="9" t="s">
        <v>37</v>
      </c>
      <c r="J93" s="9" t="s">
        <v>16</v>
      </c>
      <c r="K93" s="13">
        <f t="shared" si="5"/>
        <v>2.1</v>
      </c>
      <c r="L93" s="12">
        <f t="shared" si="6"/>
        <v>700</v>
      </c>
      <c r="M93" s="14">
        <f t="shared" si="7"/>
        <v>102.86</v>
      </c>
      <c r="N93" s="14">
        <f t="shared" si="8"/>
        <v>0.31</v>
      </c>
      <c r="O93" s="15">
        <f t="shared" si="9"/>
        <v>1.6</v>
      </c>
    </row>
    <row r="94" spans="1:15">
      <c r="A94" s="9" t="s">
        <v>25</v>
      </c>
      <c r="B94" s="10">
        <v>43573</v>
      </c>
      <c r="C94" s="11">
        <v>4</v>
      </c>
      <c r="D94" s="9">
        <v>970192</v>
      </c>
      <c r="E94" s="12">
        <v>9702</v>
      </c>
      <c r="F94" s="12">
        <v>500</v>
      </c>
      <c r="G94" s="9" t="s">
        <v>1</v>
      </c>
      <c r="H94" s="9">
        <v>2</v>
      </c>
      <c r="I94" s="9" t="s">
        <v>37</v>
      </c>
      <c r="J94" s="9" t="s">
        <v>14</v>
      </c>
      <c r="K94" s="13">
        <f t="shared" si="5"/>
        <v>4.2</v>
      </c>
      <c r="L94" s="12">
        <f t="shared" si="6"/>
        <v>1399</v>
      </c>
      <c r="M94" s="14">
        <f t="shared" si="7"/>
        <v>119.05000000000001</v>
      </c>
      <c r="N94" s="14">
        <f t="shared" si="8"/>
        <v>0.36</v>
      </c>
      <c r="O94" s="15">
        <f t="shared" si="9"/>
        <v>5.16</v>
      </c>
    </row>
    <row r="95" spans="1:15">
      <c r="A95" s="9" t="s">
        <v>25</v>
      </c>
      <c r="B95" s="10">
        <v>43577</v>
      </c>
      <c r="C95" s="11">
        <v>4</v>
      </c>
      <c r="D95" s="9">
        <v>970203</v>
      </c>
      <c r="E95" s="12">
        <v>18189</v>
      </c>
      <c r="F95" s="12">
        <v>1900</v>
      </c>
      <c r="G95" s="9" t="s">
        <v>0</v>
      </c>
      <c r="H95" s="9">
        <v>26</v>
      </c>
      <c r="I95" s="9" t="s">
        <v>40</v>
      </c>
      <c r="J95" s="9" t="s">
        <v>19</v>
      </c>
      <c r="K95" s="13">
        <f t="shared" si="5"/>
        <v>54.6</v>
      </c>
      <c r="L95" s="12">
        <f t="shared" si="6"/>
        <v>18182</v>
      </c>
      <c r="M95" s="14">
        <f t="shared" si="7"/>
        <v>34.799999999999997</v>
      </c>
      <c r="N95" s="14">
        <f t="shared" si="8"/>
        <v>0.11</v>
      </c>
      <c r="O95" s="15">
        <f t="shared" si="9"/>
        <v>10.45</v>
      </c>
    </row>
    <row r="96" spans="1:15">
      <c r="A96" s="9" t="s">
        <v>25</v>
      </c>
      <c r="B96" s="10">
        <v>43577</v>
      </c>
      <c r="C96" s="11">
        <v>4</v>
      </c>
      <c r="D96" s="9">
        <v>970207</v>
      </c>
      <c r="E96" s="12">
        <v>23981</v>
      </c>
      <c r="F96" s="12">
        <v>1041</v>
      </c>
      <c r="G96" s="9" t="s">
        <v>0</v>
      </c>
      <c r="H96" s="9">
        <v>7</v>
      </c>
      <c r="I96" s="9" t="s">
        <v>37</v>
      </c>
      <c r="J96" s="9" t="s">
        <v>14</v>
      </c>
      <c r="K96" s="13">
        <f t="shared" si="5"/>
        <v>14.700000000000001</v>
      </c>
      <c r="L96" s="12">
        <f t="shared" si="6"/>
        <v>4896</v>
      </c>
      <c r="M96" s="14">
        <f t="shared" si="7"/>
        <v>70.820000000000007</v>
      </c>
      <c r="N96" s="14">
        <f t="shared" si="8"/>
        <v>0.22</v>
      </c>
      <c r="O96" s="15">
        <f t="shared" si="9"/>
        <v>4.3499999999999996</v>
      </c>
    </row>
    <row r="97" spans="1:15">
      <c r="A97" s="9" t="s">
        <v>25</v>
      </c>
      <c r="B97" s="10">
        <v>43577</v>
      </c>
      <c r="C97" s="11">
        <v>4</v>
      </c>
      <c r="D97" s="9">
        <v>970209</v>
      </c>
      <c r="E97" s="12">
        <v>11520</v>
      </c>
      <c r="F97" s="12">
        <v>898</v>
      </c>
      <c r="G97" s="9" t="s">
        <v>0</v>
      </c>
      <c r="H97" s="9">
        <v>5</v>
      </c>
      <c r="I97" s="9" t="s">
        <v>37</v>
      </c>
      <c r="J97" s="9" t="s">
        <v>14</v>
      </c>
      <c r="K97" s="13">
        <f t="shared" si="5"/>
        <v>10.5</v>
      </c>
      <c r="L97" s="12">
        <f t="shared" si="6"/>
        <v>3497</v>
      </c>
      <c r="M97" s="14">
        <f t="shared" si="7"/>
        <v>85.53</v>
      </c>
      <c r="N97" s="14">
        <f t="shared" si="8"/>
        <v>0.26</v>
      </c>
      <c r="O97" s="15">
        <f t="shared" si="9"/>
        <v>7.8</v>
      </c>
    </row>
    <row r="98" spans="1:15">
      <c r="A98" s="9" t="s">
        <v>25</v>
      </c>
      <c r="B98" s="10">
        <v>43577</v>
      </c>
      <c r="C98" s="11">
        <v>4</v>
      </c>
      <c r="D98" s="9">
        <v>970213</v>
      </c>
      <c r="E98" s="12">
        <v>41880</v>
      </c>
      <c r="F98" s="12">
        <v>1900</v>
      </c>
      <c r="G98" s="9" t="s">
        <v>0</v>
      </c>
      <c r="H98" s="9">
        <v>26</v>
      </c>
      <c r="I98" s="9" t="s">
        <v>40</v>
      </c>
      <c r="J98" s="9" t="s">
        <v>19</v>
      </c>
      <c r="K98" s="13">
        <f t="shared" si="5"/>
        <v>54.6</v>
      </c>
      <c r="L98" s="12">
        <f t="shared" si="6"/>
        <v>18182</v>
      </c>
      <c r="M98" s="14">
        <f t="shared" si="7"/>
        <v>34.799999999999997</v>
      </c>
      <c r="N98" s="14">
        <f t="shared" si="8"/>
        <v>0.11</v>
      </c>
      <c r="O98" s="15">
        <f t="shared" si="9"/>
        <v>4.54</v>
      </c>
    </row>
    <row r="99" spans="1:15">
      <c r="A99" s="9" t="s">
        <v>33</v>
      </c>
      <c r="B99" s="10">
        <v>43578</v>
      </c>
      <c r="C99" s="11">
        <v>4</v>
      </c>
      <c r="D99" s="9">
        <v>970219</v>
      </c>
      <c r="E99" s="12">
        <v>5969</v>
      </c>
      <c r="F99" s="12">
        <v>32</v>
      </c>
      <c r="G99" s="9" t="s">
        <v>1</v>
      </c>
      <c r="H99" s="9">
        <v>2</v>
      </c>
      <c r="I99" s="9" t="s">
        <v>37</v>
      </c>
      <c r="J99" s="9" t="s">
        <v>14</v>
      </c>
      <c r="K99" s="13">
        <f t="shared" si="5"/>
        <v>4.2</v>
      </c>
      <c r="L99" s="12">
        <f t="shared" si="6"/>
        <v>1399</v>
      </c>
      <c r="M99" s="14">
        <f t="shared" si="7"/>
        <v>7.62</v>
      </c>
      <c r="N99" s="14">
        <f t="shared" si="8"/>
        <v>0.03</v>
      </c>
      <c r="O99" s="15">
        <f t="shared" si="9"/>
        <v>0.54</v>
      </c>
    </row>
    <row r="100" spans="1:15">
      <c r="A100" s="9" t="s">
        <v>25</v>
      </c>
      <c r="B100" s="10">
        <v>43578</v>
      </c>
      <c r="C100" s="11">
        <v>4</v>
      </c>
      <c r="D100" s="9">
        <v>970220</v>
      </c>
      <c r="E100" s="12">
        <v>3110</v>
      </c>
      <c r="F100" s="12">
        <v>411</v>
      </c>
      <c r="G100" s="9" t="s">
        <v>1</v>
      </c>
      <c r="H100" s="9">
        <v>1</v>
      </c>
      <c r="I100" s="9" t="s">
        <v>37</v>
      </c>
      <c r="J100" s="9" t="s">
        <v>14</v>
      </c>
      <c r="K100" s="13">
        <f t="shared" si="5"/>
        <v>2.1</v>
      </c>
      <c r="L100" s="12">
        <f t="shared" si="6"/>
        <v>700</v>
      </c>
      <c r="M100" s="14">
        <f t="shared" si="7"/>
        <v>195.72</v>
      </c>
      <c r="N100" s="14">
        <f t="shared" si="8"/>
        <v>0.59</v>
      </c>
      <c r="O100" s="15">
        <f t="shared" si="9"/>
        <v>13.22</v>
      </c>
    </row>
    <row r="101" spans="1:15">
      <c r="A101" s="9" t="s">
        <v>29</v>
      </c>
      <c r="B101" s="10">
        <v>43579</v>
      </c>
      <c r="C101" s="11">
        <v>4</v>
      </c>
      <c r="D101" s="9">
        <v>970222</v>
      </c>
      <c r="E101" s="12">
        <v>20169</v>
      </c>
      <c r="F101" s="12">
        <v>851</v>
      </c>
      <c r="G101" s="9" t="s">
        <v>0</v>
      </c>
      <c r="H101" s="9">
        <v>6</v>
      </c>
      <c r="I101" s="9" t="s">
        <v>41</v>
      </c>
      <c r="J101" s="9" t="s">
        <v>17</v>
      </c>
      <c r="K101" s="13">
        <f t="shared" si="5"/>
        <v>12.600000000000001</v>
      </c>
      <c r="L101" s="12">
        <f t="shared" si="6"/>
        <v>4196</v>
      </c>
      <c r="M101" s="14">
        <f t="shared" si="7"/>
        <v>67.540000000000006</v>
      </c>
      <c r="N101" s="14">
        <f t="shared" si="8"/>
        <v>0.21000000000000002</v>
      </c>
      <c r="O101" s="15">
        <f t="shared" si="9"/>
        <v>4.22</v>
      </c>
    </row>
    <row r="102" spans="1:15">
      <c r="A102" s="9" t="s">
        <v>32</v>
      </c>
      <c r="B102" s="10">
        <v>43579</v>
      </c>
      <c r="C102" s="11">
        <v>4</v>
      </c>
      <c r="D102" s="9">
        <v>970223</v>
      </c>
      <c r="E102" s="12">
        <v>17959</v>
      </c>
      <c r="F102" s="12">
        <v>1550</v>
      </c>
      <c r="G102" s="9" t="s">
        <v>0</v>
      </c>
      <c r="H102" s="9">
        <v>26</v>
      </c>
      <c r="I102" s="9" t="s">
        <v>43</v>
      </c>
      <c r="J102" s="9" t="s">
        <v>46</v>
      </c>
      <c r="K102" s="13">
        <f t="shared" si="5"/>
        <v>54.6</v>
      </c>
      <c r="L102" s="12">
        <f t="shared" si="6"/>
        <v>18182</v>
      </c>
      <c r="M102" s="14">
        <f t="shared" si="7"/>
        <v>28.39</v>
      </c>
      <c r="N102" s="14">
        <f t="shared" si="8"/>
        <v>0.09</v>
      </c>
      <c r="O102" s="15">
        <f t="shared" si="9"/>
        <v>8.64</v>
      </c>
    </row>
    <row r="103" spans="1:15">
      <c r="A103" s="9" t="s">
        <v>25</v>
      </c>
      <c r="B103" s="10">
        <v>43580</v>
      </c>
      <c r="C103" s="11">
        <v>4</v>
      </c>
      <c r="D103" s="9">
        <v>970225</v>
      </c>
      <c r="E103" s="12">
        <v>18551</v>
      </c>
      <c r="F103" s="12">
        <v>953</v>
      </c>
      <c r="G103" s="9" t="s">
        <v>0</v>
      </c>
      <c r="H103" s="9">
        <v>7</v>
      </c>
      <c r="I103" s="9" t="s">
        <v>37</v>
      </c>
      <c r="J103" s="9" t="s">
        <v>14</v>
      </c>
      <c r="K103" s="13">
        <f t="shared" si="5"/>
        <v>14.700000000000001</v>
      </c>
      <c r="L103" s="12">
        <f t="shared" si="6"/>
        <v>4896</v>
      </c>
      <c r="M103" s="14">
        <f t="shared" si="7"/>
        <v>64.83</v>
      </c>
      <c r="N103" s="14">
        <f t="shared" si="8"/>
        <v>0.2</v>
      </c>
      <c r="O103" s="15">
        <f t="shared" si="9"/>
        <v>5.14</v>
      </c>
    </row>
    <row r="104" spans="1:15">
      <c r="A104" s="9" t="s">
        <v>24</v>
      </c>
      <c r="B104" s="10">
        <v>43580</v>
      </c>
      <c r="C104" s="11">
        <v>4</v>
      </c>
      <c r="D104" s="9">
        <v>970229</v>
      </c>
      <c r="E104" s="12">
        <v>49115</v>
      </c>
      <c r="F104" s="12">
        <v>1000</v>
      </c>
      <c r="G104" s="9" t="s">
        <v>0</v>
      </c>
      <c r="H104" s="9">
        <v>17</v>
      </c>
      <c r="I104" s="9" t="s">
        <v>41</v>
      </c>
      <c r="J104" s="9" t="s">
        <v>17</v>
      </c>
      <c r="K104" s="13">
        <f t="shared" si="5"/>
        <v>35.700000000000003</v>
      </c>
      <c r="L104" s="12">
        <f t="shared" si="6"/>
        <v>11889</v>
      </c>
      <c r="M104" s="14">
        <f t="shared" si="7"/>
        <v>28.020000000000003</v>
      </c>
      <c r="N104" s="14">
        <f t="shared" si="8"/>
        <v>0.09</v>
      </c>
      <c r="O104" s="15">
        <f t="shared" si="9"/>
        <v>2.0399999999999996</v>
      </c>
    </row>
    <row r="105" spans="1:15">
      <c r="A105" s="9" t="s">
        <v>33</v>
      </c>
      <c r="B105" s="10">
        <v>43584</v>
      </c>
      <c r="C105" s="11">
        <v>4</v>
      </c>
      <c r="D105" s="9">
        <v>970231</v>
      </c>
      <c r="E105" s="12">
        <v>3211</v>
      </c>
      <c r="F105" s="12">
        <v>286</v>
      </c>
      <c r="G105" s="9" t="s">
        <v>1</v>
      </c>
      <c r="H105" s="9">
        <v>1</v>
      </c>
      <c r="I105" s="9" t="s">
        <v>37</v>
      </c>
      <c r="J105" s="9" t="s">
        <v>14</v>
      </c>
      <c r="K105" s="13">
        <f t="shared" si="5"/>
        <v>2.1</v>
      </c>
      <c r="L105" s="12">
        <f t="shared" si="6"/>
        <v>700</v>
      </c>
      <c r="M105" s="14">
        <f t="shared" si="7"/>
        <v>136.19999999999999</v>
      </c>
      <c r="N105" s="14">
        <f t="shared" si="8"/>
        <v>0.41000000000000003</v>
      </c>
      <c r="O105" s="15">
        <f t="shared" si="9"/>
        <v>8.91</v>
      </c>
    </row>
    <row r="106" spans="1:15">
      <c r="A106" s="9" t="s">
        <v>31</v>
      </c>
      <c r="B106" s="10">
        <v>43584</v>
      </c>
      <c r="C106" s="11">
        <v>4</v>
      </c>
      <c r="D106" s="9">
        <v>970232</v>
      </c>
      <c r="E106" s="12">
        <v>29911</v>
      </c>
      <c r="F106" s="12">
        <v>4100</v>
      </c>
      <c r="G106" s="9" t="s">
        <v>0</v>
      </c>
      <c r="H106" s="9">
        <v>14</v>
      </c>
      <c r="I106" s="9" t="s">
        <v>39</v>
      </c>
      <c r="J106" s="9" t="s">
        <v>15</v>
      </c>
      <c r="K106" s="13">
        <f t="shared" si="5"/>
        <v>29.400000000000002</v>
      </c>
      <c r="L106" s="12">
        <f t="shared" si="6"/>
        <v>9791</v>
      </c>
      <c r="M106" s="14">
        <f t="shared" si="7"/>
        <v>139.45999999999998</v>
      </c>
      <c r="N106" s="14">
        <f t="shared" si="8"/>
        <v>0.42</v>
      </c>
      <c r="O106" s="15">
        <f t="shared" si="9"/>
        <v>13.709999999999999</v>
      </c>
    </row>
    <row r="107" spans="1:15">
      <c r="A107" s="9" t="s">
        <v>25</v>
      </c>
      <c r="B107" s="10">
        <v>43584</v>
      </c>
      <c r="C107" s="11">
        <v>4</v>
      </c>
      <c r="D107" s="9">
        <v>970234</v>
      </c>
      <c r="E107" s="12">
        <v>17066</v>
      </c>
      <c r="F107" s="12">
        <v>1900</v>
      </c>
      <c r="G107" s="9" t="s">
        <v>0</v>
      </c>
      <c r="H107" s="9">
        <v>26</v>
      </c>
      <c r="I107" s="9" t="s">
        <v>40</v>
      </c>
      <c r="J107" s="9" t="s">
        <v>19</v>
      </c>
      <c r="K107" s="13">
        <f t="shared" si="5"/>
        <v>54.6</v>
      </c>
      <c r="L107" s="12">
        <f t="shared" si="6"/>
        <v>18182</v>
      </c>
      <c r="M107" s="14">
        <f t="shared" si="7"/>
        <v>34.799999999999997</v>
      </c>
      <c r="N107" s="14">
        <f t="shared" si="8"/>
        <v>0.11</v>
      </c>
      <c r="O107" s="15">
        <f t="shared" si="9"/>
        <v>11.14</v>
      </c>
    </row>
    <row r="108" spans="1:15">
      <c r="A108" s="9" t="s">
        <v>25</v>
      </c>
      <c r="B108" s="10">
        <v>43585</v>
      </c>
      <c r="C108" s="11">
        <v>4</v>
      </c>
      <c r="D108" s="9">
        <v>970235</v>
      </c>
      <c r="E108" s="12">
        <v>14731</v>
      </c>
      <c r="F108" s="12">
        <v>612</v>
      </c>
      <c r="G108" s="9" t="s">
        <v>0</v>
      </c>
      <c r="H108" s="9">
        <v>4</v>
      </c>
      <c r="I108" s="9" t="s">
        <v>37</v>
      </c>
      <c r="J108" s="9" t="s">
        <v>14</v>
      </c>
      <c r="K108" s="13">
        <f t="shared" si="5"/>
        <v>8.4</v>
      </c>
      <c r="L108" s="12">
        <f t="shared" si="6"/>
        <v>2798</v>
      </c>
      <c r="M108" s="14">
        <f t="shared" si="7"/>
        <v>72.86</v>
      </c>
      <c r="N108" s="14">
        <f t="shared" si="8"/>
        <v>0.22</v>
      </c>
      <c r="O108" s="15">
        <f t="shared" si="9"/>
        <v>4.16</v>
      </c>
    </row>
    <row r="109" spans="1:15">
      <c r="A109" s="9" t="s">
        <v>25</v>
      </c>
      <c r="B109" s="10">
        <v>43585</v>
      </c>
      <c r="C109" s="11">
        <v>4</v>
      </c>
      <c r="D109" s="9">
        <v>970236</v>
      </c>
      <c r="E109" s="12">
        <v>8186</v>
      </c>
      <c r="F109" s="12">
        <v>163</v>
      </c>
      <c r="G109" s="9" t="s">
        <v>1</v>
      </c>
      <c r="H109" s="9">
        <v>1</v>
      </c>
      <c r="I109" s="9" t="s">
        <v>37</v>
      </c>
      <c r="J109" s="9" t="s">
        <v>14</v>
      </c>
      <c r="K109" s="13">
        <f t="shared" si="5"/>
        <v>2.1</v>
      </c>
      <c r="L109" s="12">
        <f t="shared" si="6"/>
        <v>700</v>
      </c>
      <c r="M109" s="14">
        <f t="shared" si="7"/>
        <v>77.62</v>
      </c>
      <c r="N109" s="14">
        <f t="shared" si="8"/>
        <v>0.24000000000000002</v>
      </c>
      <c r="O109" s="15">
        <f t="shared" si="9"/>
        <v>2</v>
      </c>
    </row>
    <row r="110" spans="1:15">
      <c r="A110" s="9" t="s">
        <v>25</v>
      </c>
      <c r="B110" s="10">
        <v>43585</v>
      </c>
      <c r="C110" s="11">
        <v>4</v>
      </c>
      <c r="D110" s="9">
        <v>970237</v>
      </c>
      <c r="E110" s="12">
        <v>2032</v>
      </c>
      <c r="F110" s="12">
        <v>278</v>
      </c>
      <c r="G110" s="9" t="s">
        <v>1</v>
      </c>
      <c r="H110" s="9">
        <v>1</v>
      </c>
      <c r="I110" s="9" t="s">
        <v>37</v>
      </c>
      <c r="J110" s="9" t="s">
        <v>14</v>
      </c>
      <c r="K110" s="13">
        <f t="shared" si="5"/>
        <v>2.1</v>
      </c>
      <c r="L110" s="12">
        <f t="shared" si="6"/>
        <v>700</v>
      </c>
      <c r="M110" s="14">
        <f t="shared" si="7"/>
        <v>132.38999999999999</v>
      </c>
      <c r="N110" s="14">
        <f t="shared" si="8"/>
        <v>0.4</v>
      </c>
      <c r="O110" s="15">
        <f t="shared" si="9"/>
        <v>13.69</v>
      </c>
    </row>
    <row r="111" spans="1:15">
      <c r="A111" s="9" t="s">
        <v>33</v>
      </c>
      <c r="B111" s="10">
        <v>43585</v>
      </c>
      <c r="C111" s="11">
        <v>4</v>
      </c>
      <c r="D111" s="9">
        <v>970238</v>
      </c>
      <c r="E111" s="12">
        <v>27404</v>
      </c>
      <c r="F111" s="12">
        <v>680</v>
      </c>
      <c r="G111" s="9" t="s">
        <v>1</v>
      </c>
      <c r="H111" s="9">
        <v>9</v>
      </c>
      <c r="I111" s="9" t="s">
        <v>37</v>
      </c>
      <c r="J111" s="9" t="s">
        <v>14</v>
      </c>
      <c r="K111" s="13">
        <f t="shared" si="5"/>
        <v>18.900000000000002</v>
      </c>
      <c r="L111" s="12">
        <f t="shared" si="6"/>
        <v>6294</v>
      </c>
      <c r="M111" s="14">
        <f t="shared" si="7"/>
        <v>35.979999999999997</v>
      </c>
      <c r="N111" s="14">
        <f t="shared" si="8"/>
        <v>0.11</v>
      </c>
      <c r="O111" s="15">
        <f t="shared" si="9"/>
        <v>2.4899999999999998</v>
      </c>
    </row>
    <row r="112" spans="1:15">
      <c r="A112" s="9" t="s">
        <v>25</v>
      </c>
      <c r="B112" s="10">
        <v>43592</v>
      </c>
      <c r="C112" s="11">
        <v>5</v>
      </c>
      <c r="D112" s="9">
        <v>970240</v>
      </c>
      <c r="E112" s="12">
        <v>8628</v>
      </c>
      <c r="F112" s="12">
        <v>191</v>
      </c>
      <c r="G112" s="9" t="s">
        <v>1</v>
      </c>
      <c r="H112" s="9">
        <v>2</v>
      </c>
      <c r="I112" s="9" t="s">
        <v>37</v>
      </c>
      <c r="J112" s="9" t="s">
        <v>14</v>
      </c>
      <c r="K112" s="13">
        <f t="shared" si="5"/>
        <v>4.2</v>
      </c>
      <c r="L112" s="12">
        <f t="shared" si="6"/>
        <v>1399</v>
      </c>
      <c r="M112" s="14">
        <f t="shared" si="7"/>
        <v>45.48</v>
      </c>
      <c r="N112" s="14">
        <f t="shared" si="8"/>
        <v>0.14000000000000001</v>
      </c>
      <c r="O112" s="15">
        <f t="shared" si="9"/>
        <v>2.2199999999999998</v>
      </c>
    </row>
    <row r="113" spans="1:15">
      <c r="A113" s="9" t="s">
        <v>25</v>
      </c>
      <c r="B113" s="10">
        <v>43592</v>
      </c>
      <c r="C113" s="11">
        <v>5</v>
      </c>
      <c r="D113" s="9">
        <v>970241</v>
      </c>
      <c r="E113" s="12">
        <v>4065</v>
      </c>
      <c r="F113" s="12">
        <v>369</v>
      </c>
      <c r="G113" s="9" t="s">
        <v>1</v>
      </c>
      <c r="H113" s="9">
        <v>2</v>
      </c>
      <c r="I113" s="9" t="s">
        <v>37</v>
      </c>
      <c r="J113" s="9" t="s">
        <v>14</v>
      </c>
      <c r="K113" s="13">
        <f t="shared" si="5"/>
        <v>4.2</v>
      </c>
      <c r="L113" s="12">
        <f t="shared" si="6"/>
        <v>1399</v>
      </c>
      <c r="M113" s="14">
        <f t="shared" si="7"/>
        <v>87.86</v>
      </c>
      <c r="N113" s="14">
        <f t="shared" si="8"/>
        <v>0.27</v>
      </c>
      <c r="O113" s="15">
        <f t="shared" si="9"/>
        <v>9.08</v>
      </c>
    </row>
    <row r="114" spans="1:15">
      <c r="A114" s="9" t="s">
        <v>24</v>
      </c>
      <c r="B114" s="10">
        <v>43585</v>
      </c>
      <c r="C114" s="11">
        <v>4</v>
      </c>
      <c r="D114" s="9">
        <v>970242</v>
      </c>
      <c r="E114" s="12">
        <v>7545</v>
      </c>
      <c r="F114" s="12">
        <v>250</v>
      </c>
      <c r="G114" s="9" t="s">
        <v>1</v>
      </c>
      <c r="H114" s="9">
        <v>3</v>
      </c>
      <c r="I114" s="9" t="s">
        <v>41</v>
      </c>
      <c r="J114" s="9" t="s">
        <v>17</v>
      </c>
      <c r="K114" s="13">
        <f t="shared" si="5"/>
        <v>6.3000000000000007</v>
      </c>
      <c r="L114" s="12">
        <f t="shared" si="6"/>
        <v>2098</v>
      </c>
      <c r="M114" s="14">
        <f t="shared" si="7"/>
        <v>39.69</v>
      </c>
      <c r="N114" s="14">
        <f t="shared" si="8"/>
        <v>0.12</v>
      </c>
      <c r="O114" s="15">
        <f t="shared" si="9"/>
        <v>3.32</v>
      </c>
    </row>
    <row r="115" spans="1:15">
      <c r="A115" s="9" t="s">
        <v>23</v>
      </c>
      <c r="B115" s="10">
        <v>43594</v>
      </c>
      <c r="C115" s="11">
        <v>5</v>
      </c>
      <c r="D115" s="9">
        <v>970245</v>
      </c>
      <c r="E115" s="12">
        <v>54063</v>
      </c>
      <c r="F115" s="12">
        <v>817</v>
      </c>
      <c r="G115" s="9" t="s">
        <v>0</v>
      </c>
      <c r="H115" s="9">
        <v>15</v>
      </c>
      <c r="I115" s="9" t="s">
        <v>41</v>
      </c>
      <c r="J115" s="9" t="s">
        <v>17</v>
      </c>
      <c r="K115" s="13">
        <f t="shared" si="5"/>
        <v>31.5</v>
      </c>
      <c r="L115" s="12">
        <f t="shared" si="6"/>
        <v>10490</v>
      </c>
      <c r="M115" s="14">
        <f t="shared" si="7"/>
        <v>25.94</v>
      </c>
      <c r="N115" s="14">
        <f t="shared" si="8"/>
        <v>0.08</v>
      </c>
      <c r="O115" s="15">
        <f t="shared" si="9"/>
        <v>1.52</v>
      </c>
    </row>
    <row r="116" spans="1:15">
      <c r="A116" s="9" t="s">
        <v>25</v>
      </c>
      <c r="B116" s="10">
        <v>43594</v>
      </c>
      <c r="C116" s="11">
        <v>5</v>
      </c>
      <c r="D116" s="9">
        <v>970246</v>
      </c>
      <c r="E116" s="12">
        <v>6163</v>
      </c>
      <c r="F116" s="12">
        <v>131</v>
      </c>
      <c r="G116" s="9" t="s">
        <v>1</v>
      </c>
      <c r="H116" s="9">
        <v>1</v>
      </c>
      <c r="I116" s="9" t="s">
        <v>37</v>
      </c>
      <c r="J116" s="9" t="s">
        <v>14</v>
      </c>
      <c r="K116" s="13">
        <f t="shared" si="5"/>
        <v>2.1</v>
      </c>
      <c r="L116" s="12">
        <f t="shared" si="6"/>
        <v>700</v>
      </c>
      <c r="M116" s="14">
        <f t="shared" si="7"/>
        <v>62.39</v>
      </c>
      <c r="N116" s="14">
        <f t="shared" si="8"/>
        <v>0.19</v>
      </c>
      <c r="O116" s="15">
        <f t="shared" si="9"/>
        <v>2.13</v>
      </c>
    </row>
    <row r="117" spans="1:15">
      <c r="A117" s="9" t="s">
        <v>25</v>
      </c>
      <c r="B117" s="10">
        <v>43594</v>
      </c>
      <c r="C117" s="11">
        <v>5</v>
      </c>
      <c r="D117" s="9">
        <v>970247</v>
      </c>
      <c r="E117" s="12">
        <v>31199</v>
      </c>
      <c r="F117" s="12">
        <v>714</v>
      </c>
      <c r="G117" s="9" t="s">
        <v>0</v>
      </c>
      <c r="H117" s="9">
        <v>12</v>
      </c>
      <c r="I117" s="9" t="s">
        <v>37</v>
      </c>
      <c r="J117" s="9" t="s">
        <v>14</v>
      </c>
      <c r="K117" s="13">
        <f t="shared" si="5"/>
        <v>25.200000000000003</v>
      </c>
      <c r="L117" s="12">
        <f t="shared" si="6"/>
        <v>8392</v>
      </c>
      <c r="M117" s="14">
        <f t="shared" si="7"/>
        <v>28.34</v>
      </c>
      <c r="N117" s="14">
        <f t="shared" si="8"/>
        <v>0.09</v>
      </c>
      <c r="O117" s="15">
        <f t="shared" si="9"/>
        <v>2.2899999999999996</v>
      </c>
    </row>
    <row r="118" spans="1:15">
      <c r="A118" s="9" t="s">
        <v>26</v>
      </c>
      <c r="B118" s="10">
        <v>43594</v>
      </c>
      <c r="C118" s="11">
        <v>5</v>
      </c>
      <c r="D118" s="9">
        <v>970248</v>
      </c>
      <c r="E118" s="12">
        <v>6818</v>
      </c>
      <c r="F118" s="12">
        <v>257</v>
      </c>
      <c r="G118" s="9" t="s">
        <v>1</v>
      </c>
      <c r="H118" s="9">
        <v>2</v>
      </c>
      <c r="I118" s="9" t="s">
        <v>37</v>
      </c>
      <c r="J118" s="9" t="s">
        <v>16</v>
      </c>
      <c r="K118" s="13">
        <f t="shared" si="5"/>
        <v>4.2</v>
      </c>
      <c r="L118" s="12">
        <f t="shared" si="6"/>
        <v>1399</v>
      </c>
      <c r="M118" s="14">
        <f t="shared" si="7"/>
        <v>61.199999999999996</v>
      </c>
      <c r="N118" s="14">
        <f t="shared" si="8"/>
        <v>0.19</v>
      </c>
      <c r="O118" s="15">
        <f t="shared" si="9"/>
        <v>3.7699999999999996</v>
      </c>
    </row>
    <row r="119" spans="1:15">
      <c r="A119" s="9" t="s">
        <v>23</v>
      </c>
      <c r="B119" s="10">
        <v>43598</v>
      </c>
      <c r="C119" s="11">
        <v>5</v>
      </c>
      <c r="D119" s="9">
        <v>970252</v>
      </c>
      <c r="E119" s="12">
        <v>1217</v>
      </c>
      <c r="F119" s="12">
        <v>200</v>
      </c>
      <c r="G119" s="9" t="s">
        <v>1</v>
      </c>
      <c r="H119" s="9">
        <v>1</v>
      </c>
      <c r="I119" s="9" t="s">
        <v>41</v>
      </c>
      <c r="J119" s="9" t="s">
        <v>17</v>
      </c>
      <c r="K119" s="13">
        <f t="shared" si="5"/>
        <v>2.1</v>
      </c>
      <c r="L119" s="12">
        <f t="shared" si="6"/>
        <v>700</v>
      </c>
      <c r="M119" s="14">
        <f t="shared" si="7"/>
        <v>95.240000000000009</v>
      </c>
      <c r="N119" s="14">
        <f t="shared" si="8"/>
        <v>0.29000000000000004</v>
      </c>
      <c r="O119" s="15">
        <f t="shared" si="9"/>
        <v>16.440000000000001</v>
      </c>
    </row>
    <row r="120" spans="1:15">
      <c r="A120" s="9" t="s">
        <v>32</v>
      </c>
      <c r="B120" s="10">
        <v>43601</v>
      </c>
      <c r="C120" s="11">
        <v>5</v>
      </c>
      <c r="D120" s="9">
        <v>970258</v>
      </c>
      <c r="E120" s="12">
        <v>22803</v>
      </c>
      <c r="F120" s="12">
        <v>1550</v>
      </c>
      <c r="G120" s="9" t="s">
        <v>0</v>
      </c>
      <c r="H120" s="9">
        <v>26</v>
      </c>
      <c r="I120" s="9" t="s">
        <v>43</v>
      </c>
      <c r="J120" s="9" t="s">
        <v>46</v>
      </c>
      <c r="K120" s="13">
        <f t="shared" si="5"/>
        <v>54.6</v>
      </c>
      <c r="L120" s="12">
        <f t="shared" si="6"/>
        <v>18182</v>
      </c>
      <c r="M120" s="14">
        <f t="shared" si="7"/>
        <v>28.39</v>
      </c>
      <c r="N120" s="14">
        <f t="shared" si="8"/>
        <v>0.09</v>
      </c>
      <c r="O120" s="15">
        <f t="shared" si="9"/>
        <v>6.8</v>
      </c>
    </row>
    <row r="121" spans="1:15">
      <c r="A121" s="9" t="s">
        <v>23</v>
      </c>
      <c r="B121" s="10">
        <v>43601</v>
      </c>
      <c r="C121" s="11">
        <v>5</v>
      </c>
      <c r="D121" s="9">
        <v>970260</v>
      </c>
      <c r="E121" s="12">
        <v>65151</v>
      </c>
      <c r="F121" s="12">
        <v>2100</v>
      </c>
      <c r="G121" s="9" t="s">
        <v>0</v>
      </c>
      <c r="H121" s="9">
        <v>17</v>
      </c>
      <c r="I121" s="9" t="s">
        <v>41</v>
      </c>
      <c r="J121" s="9" t="s">
        <v>17</v>
      </c>
      <c r="K121" s="13">
        <f t="shared" si="5"/>
        <v>35.700000000000003</v>
      </c>
      <c r="L121" s="12">
        <f t="shared" si="6"/>
        <v>11889</v>
      </c>
      <c r="M121" s="14">
        <f t="shared" si="7"/>
        <v>58.83</v>
      </c>
      <c r="N121" s="14">
        <f t="shared" si="8"/>
        <v>0.18000000000000002</v>
      </c>
      <c r="O121" s="15">
        <f t="shared" si="9"/>
        <v>3.23</v>
      </c>
    </row>
    <row r="122" spans="1:15">
      <c r="A122" s="9" t="s">
        <v>23</v>
      </c>
      <c r="B122" s="10">
        <v>43601</v>
      </c>
      <c r="C122" s="11">
        <v>5</v>
      </c>
      <c r="D122" s="9">
        <v>970261</v>
      </c>
      <c r="E122" s="12">
        <v>72079</v>
      </c>
      <c r="F122" s="12">
        <v>985</v>
      </c>
      <c r="G122" s="9" t="s">
        <v>0</v>
      </c>
      <c r="H122" s="9">
        <v>18</v>
      </c>
      <c r="I122" s="9" t="s">
        <v>41</v>
      </c>
      <c r="J122" s="9" t="s">
        <v>17</v>
      </c>
      <c r="K122" s="13">
        <f t="shared" si="5"/>
        <v>37.800000000000004</v>
      </c>
      <c r="L122" s="12">
        <f t="shared" si="6"/>
        <v>12588</v>
      </c>
      <c r="M122" s="14">
        <f t="shared" si="7"/>
        <v>26.060000000000002</v>
      </c>
      <c r="N122" s="14">
        <f t="shared" si="8"/>
        <v>0.08</v>
      </c>
      <c r="O122" s="15">
        <f t="shared" si="9"/>
        <v>1.37</v>
      </c>
    </row>
    <row r="123" spans="1:15">
      <c r="A123" s="9" t="s">
        <v>25</v>
      </c>
      <c r="B123" s="10">
        <v>43601</v>
      </c>
      <c r="C123" s="11">
        <v>5</v>
      </c>
      <c r="D123" s="9">
        <v>970262</v>
      </c>
      <c r="E123" s="12">
        <v>6240</v>
      </c>
      <c r="F123" s="12">
        <v>460</v>
      </c>
      <c r="G123" s="9" t="s">
        <v>1</v>
      </c>
      <c r="H123" s="9">
        <v>1</v>
      </c>
      <c r="I123" s="9" t="s">
        <v>37</v>
      </c>
      <c r="J123" s="9" t="s">
        <v>14</v>
      </c>
      <c r="K123" s="13">
        <f t="shared" si="5"/>
        <v>2.1</v>
      </c>
      <c r="L123" s="12">
        <f t="shared" si="6"/>
        <v>700</v>
      </c>
      <c r="M123" s="14">
        <f t="shared" si="7"/>
        <v>219.04999999999998</v>
      </c>
      <c r="N123" s="14">
        <f t="shared" si="8"/>
        <v>0.66</v>
      </c>
      <c r="O123" s="15">
        <f t="shared" si="9"/>
        <v>7.38</v>
      </c>
    </row>
    <row r="124" spans="1:15">
      <c r="A124" s="9" t="s">
        <v>25</v>
      </c>
      <c r="B124" s="10">
        <v>43601</v>
      </c>
      <c r="C124" s="11">
        <v>5</v>
      </c>
      <c r="D124" s="9">
        <v>970263</v>
      </c>
      <c r="E124" s="12">
        <v>12410</v>
      </c>
      <c r="F124" s="12">
        <v>221</v>
      </c>
      <c r="G124" s="9" t="s">
        <v>1</v>
      </c>
      <c r="H124" s="9">
        <v>2</v>
      </c>
      <c r="I124" s="9" t="s">
        <v>37</v>
      </c>
      <c r="J124" s="9" t="s">
        <v>14</v>
      </c>
      <c r="K124" s="13">
        <f t="shared" si="5"/>
        <v>4.2</v>
      </c>
      <c r="L124" s="12">
        <f t="shared" si="6"/>
        <v>1399</v>
      </c>
      <c r="M124" s="14">
        <f t="shared" si="7"/>
        <v>52.62</v>
      </c>
      <c r="N124" s="14">
        <f t="shared" si="8"/>
        <v>0.16</v>
      </c>
      <c r="O124" s="15">
        <f t="shared" si="9"/>
        <v>1.79</v>
      </c>
    </row>
    <row r="125" spans="1:15">
      <c r="A125" s="9" t="s">
        <v>28</v>
      </c>
      <c r="B125" s="10">
        <v>43601</v>
      </c>
      <c r="C125" s="11">
        <v>5</v>
      </c>
      <c r="D125" s="9">
        <v>970263</v>
      </c>
      <c r="E125" s="12">
        <v>8979</v>
      </c>
      <c r="F125" s="12">
        <v>332</v>
      </c>
      <c r="G125" s="9" t="s">
        <v>1</v>
      </c>
      <c r="H125" s="9">
        <v>2</v>
      </c>
      <c r="I125" s="9" t="s">
        <v>37</v>
      </c>
      <c r="J125" s="9" t="s">
        <v>16</v>
      </c>
      <c r="K125" s="13">
        <f t="shared" si="5"/>
        <v>4.2</v>
      </c>
      <c r="L125" s="12">
        <f t="shared" si="6"/>
        <v>1399</v>
      </c>
      <c r="M125" s="14">
        <f t="shared" si="7"/>
        <v>79.050000000000011</v>
      </c>
      <c r="N125" s="14">
        <f t="shared" si="8"/>
        <v>0.24000000000000002</v>
      </c>
      <c r="O125" s="15">
        <f t="shared" si="9"/>
        <v>3.6999999999999997</v>
      </c>
    </row>
    <row r="126" spans="1:15">
      <c r="A126" s="9" t="s">
        <v>32</v>
      </c>
      <c r="B126" s="10">
        <v>43601</v>
      </c>
      <c r="C126" s="11">
        <v>5</v>
      </c>
      <c r="D126" s="9">
        <v>970264</v>
      </c>
      <c r="E126" s="12">
        <v>9703</v>
      </c>
      <c r="F126" s="12">
        <v>604</v>
      </c>
      <c r="G126" s="9" t="s">
        <v>1</v>
      </c>
      <c r="H126" s="9">
        <v>5</v>
      </c>
      <c r="I126" s="9" t="s">
        <v>37</v>
      </c>
      <c r="J126" s="9" t="s">
        <v>16</v>
      </c>
      <c r="K126" s="13">
        <f t="shared" si="5"/>
        <v>10.5</v>
      </c>
      <c r="L126" s="12">
        <f t="shared" si="6"/>
        <v>3497</v>
      </c>
      <c r="M126" s="14">
        <f t="shared" si="7"/>
        <v>57.53</v>
      </c>
      <c r="N126" s="14">
        <f t="shared" si="8"/>
        <v>0.18000000000000002</v>
      </c>
      <c r="O126" s="15">
        <f t="shared" si="9"/>
        <v>6.2299999999999995</v>
      </c>
    </row>
    <row r="127" spans="1:15">
      <c r="A127" s="9" t="s">
        <v>33</v>
      </c>
      <c r="B127" s="10">
        <v>43601</v>
      </c>
      <c r="C127" s="11">
        <v>5</v>
      </c>
      <c r="D127" s="9">
        <v>970266</v>
      </c>
      <c r="E127" s="12">
        <v>835</v>
      </c>
      <c r="F127" s="12">
        <v>175</v>
      </c>
      <c r="G127" s="9" t="s">
        <v>1</v>
      </c>
      <c r="H127" s="9">
        <v>1</v>
      </c>
      <c r="I127" s="9" t="s">
        <v>37</v>
      </c>
      <c r="J127" s="9" t="s">
        <v>14</v>
      </c>
      <c r="K127" s="13">
        <f t="shared" si="5"/>
        <v>2.1</v>
      </c>
      <c r="L127" s="12">
        <f t="shared" si="6"/>
        <v>700</v>
      </c>
      <c r="M127" s="14">
        <f t="shared" si="7"/>
        <v>83.34</v>
      </c>
      <c r="N127" s="14">
        <f t="shared" si="8"/>
        <v>0.25</v>
      </c>
      <c r="O127" s="15">
        <f t="shared" si="9"/>
        <v>20.96</v>
      </c>
    </row>
    <row r="128" spans="1:15">
      <c r="A128" s="9" t="s">
        <v>23</v>
      </c>
      <c r="B128" s="10">
        <v>43601</v>
      </c>
      <c r="C128" s="11">
        <v>5</v>
      </c>
      <c r="D128" s="9">
        <v>970267</v>
      </c>
      <c r="E128" s="12">
        <v>8730</v>
      </c>
      <c r="F128" s="12">
        <v>142</v>
      </c>
      <c r="G128" s="9" t="s">
        <v>1</v>
      </c>
      <c r="H128" s="9">
        <v>2</v>
      </c>
      <c r="I128" s="9" t="s">
        <v>41</v>
      </c>
      <c r="J128" s="9" t="s">
        <v>17</v>
      </c>
      <c r="K128" s="13">
        <f t="shared" si="5"/>
        <v>4.2</v>
      </c>
      <c r="L128" s="12">
        <f t="shared" si="6"/>
        <v>1399</v>
      </c>
      <c r="M128" s="14">
        <f t="shared" si="7"/>
        <v>33.809999999999995</v>
      </c>
      <c r="N128" s="14">
        <f t="shared" si="8"/>
        <v>0.11</v>
      </c>
      <c r="O128" s="15">
        <f t="shared" si="9"/>
        <v>1.6300000000000001</v>
      </c>
    </row>
    <row r="129" spans="1:15">
      <c r="A129" s="9" t="s">
        <v>23</v>
      </c>
      <c r="B129" s="10">
        <v>43604</v>
      </c>
      <c r="C129" s="11">
        <v>5</v>
      </c>
      <c r="D129" s="9">
        <v>970268</v>
      </c>
      <c r="E129" s="12">
        <v>30279</v>
      </c>
      <c r="F129" s="12">
        <v>1900</v>
      </c>
      <c r="G129" s="9" t="s">
        <v>0</v>
      </c>
      <c r="H129" s="9">
        <v>26</v>
      </c>
      <c r="I129" s="9" t="s">
        <v>40</v>
      </c>
      <c r="J129" s="9" t="s">
        <v>19</v>
      </c>
      <c r="K129" s="13">
        <f t="shared" si="5"/>
        <v>54.6</v>
      </c>
      <c r="L129" s="12">
        <f t="shared" si="6"/>
        <v>18182</v>
      </c>
      <c r="M129" s="14">
        <f t="shared" si="7"/>
        <v>34.799999999999997</v>
      </c>
      <c r="N129" s="14">
        <f t="shared" si="8"/>
        <v>0.11</v>
      </c>
      <c r="O129" s="15">
        <f t="shared" si="9"/>
        <v>6.2799999999999994</v>
      </c>
    </row>
    <row r="130" spans="1:15">
      <c r="A130" s="9" t="s">
        <v>33</v>
      </c>
      <c r="B130" s="10">
        <v>43606</v>
      </c>
      <c r="C130" s="11">
        <v>5</v>
      </c>
      <c r="D130" s="9">
        <v>970287</v>
      </c>
      <c r="E130" s="12">
        <v>6422</v>
      </c>
      <c r="F130" s="12">
        <v>275</v>
      </c>
      <c r="G130" s="9" t="s">
        <v>1</v>
      </c>
      <c r="H130" s="9">
        <v>2</v>
      </c>
      <c r="I130" s="9" t="s">
        <v>37</v>
      </c>
      <c r="J130" s="9" t="s">
        <v>14</v>
      </c>
      <c r="K130" s="13">
        <f t="shared" si="5"/>
        <v>4.2</v>
      </c>
      <c r="L130" s="12">
        <f t="shared" si="6"/>
        <v>1399</v>
      </c>
      <c r="M130" s="14">
        <f t="shared" si="7"/>
        <v>65.48</v>
      </c>
      <c r="N130" s="14">
        <f t="shared" si="8"/>
        <v>0.2</v>
      </c>
      <c r="O130" s="15">
        <f t="shared" si="9"/>
        <v>4.29</v>
      </c>
    </row>
    <row r="131" spans="1:15">
      <c r="A131" s="9" t="s">
        <v>32</v>
      </c>
      <c r="B131" s="10">
        <v>43607</v>
      </c>
      <c r="C131" s="11">
        <v>5</v>
      </c>
      <c r="D131" s="9">
        <v>970290</v>
      </c>
      <c r="E131" s="12">
        <v>8330</v>
      </c>
      <c r="F131" s="12">
        <v>644</v>
      </c>
      <c r="G131" s="9" t="s">
        <v>1</v>
      </c>
      <c r="H131" s="9">
        <v>8</v>
      </c>
      <c r="I131" s="9" t="s">
        <v>43</v>
      </c>
      <c r="J131" s="9" t="s">
        <v>46</v>
      </c>
      <c r="K131" s="13">
        <f t="shared" ref="K131:K194" si="10">H131*2.1</f>
        <v>16.8</v>
      </c>
      <c r="L131" s="12">
        <f t="shared" ref="L131:L194" si="11">ROUNDUP(K131*333,0)</f>
        <v>5595</v>
      </c>
      <c r="M131" s="14">
        <f t="shared" ref="M131:M194" si="12">ROUNDUP(F131/K131,2)</f>
        <v>38.339999999999996</v>
      </c>
      <c r="N131" s="14">
        <f t="shared" ref="N131:N194" si="13">ROUNDUP(F131/L131,2)</f>
        <v>0.12</v>
      </c>
      <c r="O131" s="15">
        <f t="shared" ref="O131:O194" si="14">ROUNDUP((F131/E131)*100,2)</f>
        <v>7.74</v>
      </c>
    </row>
    <row r="132" spans="1:15">
      <c r="A132" s="9" t="s">
        <v>23</v>
      </c>
      <c r="B132" s="10">
        <v>43608</v>
      </c>
      <c r="C132" s="11">
        <v>5</v>
      </c>
      <c r="D132" s="9">
        <v>970291</v>
      </c>
      <c r="E132" s="12">
        <v>3716</v>
      </c>
      <c r="F132" s="12">
        <v>93</v>
      </c>
      <c r="G132" s="9" t="s">
        <v>1</v>
      </c>
      <c r="H132" s="9">
        <v>2</v>
      </c>
      <c r="I132" s="9" t="s">
        <v>41</v>
      </c>
      <c r="J132" s="9" t="s">
        <v>17</v>
      </c>
      <c r="K132" s="13">
        <f t="shared" si="10"/>
        <v>4.2</v>
      </c>
      <c r="L132" s="12">
        <f t="shared" si="11"/>
        <v>1399</v>
      </c>
      <c r="M132" s="14">
        <f t="shared" si="12"/>
        <v>22.150000000000002</v>
      </c>
      <c r="N132" s="14">
        <f t="shared" si="13"/>
        <v>6.9999999999999993E-2</v>
      </c>
      <c r="O132" s="15">
        <f t="shared" si="14"/>
        <v>2.5099999999999998</v>
      </c>
    </row>
    <row r="133" spans="1:15">
      <c r="A133" s="9" t="s">
        <v>33</v>
      </c>
      <c r="B133" s="10">
        <v>43608</v>
      </c>
      <c r="C133" s="11">
        <v>5</v>
      </c>
      <c r="D133" s="9">
        <v>970292</v>
      </c>
      <c r="E133" s="12">
        <v>16542</v>
      </c>
      <c r="F133" s="12">
        <v>528</v>
      </c>
      <c r="G133" s="9" t="s">
        <v>0</v>
      </c>
      <c r="H133" s="9">
        <v>10</v>
      </c>
      <c r="I133" s="9" t="s">
        <v>37</v>
      </c>
      <c r="J133" s="9" t="s">
        <v>14</v>
      </c>
      <c r="K133" s="13">
        <f t="shared" si="10"/>
        <v>21</v>
      </c>
      <c r="L133" s="12">
        <f t="shared" si="11"/>
        <v>6993</v>
      </c>
      <c r="M133" s="14">
        <f t="shared" si="12"/>
        <v>25.150000000000002</v>
      </c>
      <c r="N133" s="14">
        <f t="shared" si="13"/>
        <v>0.08</v>
      </c>
      <c r="O133" s="15">
        <f t="shared" si="14"/>
        <v>3.1999999999999997</v>
      </c>
    </row>
    <row r="134" spans="1:15">
      <c r="A134" s="9" t="s">
        <v>25</v>
      </c>
      <c r="B134" s="10">
        <v>43608</v>
      </c>
      <c r="C134" s="11">
        <v>5</v>
      </c>
      <c r="D134" s="9">
        <v>970293</v>
      </c>
      <c r="E134" s="12">
        <v>5937</v>
      </c>
      <c r="F134" s="12">
        <v>460</v>
      </c>
      <c r="G134" s="9" t="s">
        <v>1</v>
      </c>
      <c r="H134" s="9">
        <v>1</v>
      </c>
      <c r="I134" s="9" t="s">
        <v>37</v>
      </c>
      <c r="J134" s="9" t="s">
        <v>14</v>
      </c>
      <c r="K134" s="13">
        <f t="shared" si="10"/>
        <v>2.1</v>
      </c>
      <c r="L134" s="12">
        <f t="shared" si="11"/>
        <v>700</v>
      </c>
      <c r="M134" s="14">
        <f t="shared" si="12"/>
        <v>219.04999999999998</v>
      </c>
      <c r="N134" s="14">
        <f t="shared" si="13"/>
        <v>0.66</v>
      </c>
      <c r="O134" s="15">
        <f t="shared" si="14"/>
        <v>7.75</v>
      </c>
    </row>
    <row r="135" spans="1:15">
      <c r="A135" s="9" t="s">
        <v>33</v>
      </c>
      <c r="B135" s="10">
        <v>43608</v>
      </c>
      <c r="C135" s="11">
        <v>5</v>
      </c>
      <c r="D135" s="9">
        <v>970294</v>
      </c>
      <c r="E135" s="12">
        <v>7257</v>
      </c>
      <c r="F135" s="12">
        <v>215</v>
      </c>
      <c r="G135" s="9" t="s">
        <v>1</v>
      </c>
      <c r="H135" s="9">
        <v>1</v>
      </c>
      <c r="I135" s="9" t="s">
        <v>37</v>
      </c>
      <c r="J135" s="9" t="s">
        <v>14</v>
      </c>
      <c r="K135" s="13">
        <f t="shared" si="10"/>
        <v>2.1</v>
      </c>
      <c r="L135" s="12">
        <f t="shared" si="11"/>
        <v>700</v>
      </c>
      <c r="M135" s="14">
        <f t="shared" si="12"/>
        <v>102.39</v>
      </c>
      <c r="N135" s="14">
        <f t="shared" si="13"/>
        <v>0.31</v>
      </c>
      <c r="O135" s="15">
        <f t="shared" si="14"/>
        <v>2.9699999999999998</v>
      </c>
    </row>
    <row r="136" spans="1:15">
      <c r="A136" s="9" t="s">
        <v>32</v>
      </c>
      <c r="B136" s="10">
        <v>43608</v>
      </c>
      <c r="C136" s="11">
        <v>5</v>
      </c>
      <c r="D136" s="9">
        <v>970295</v>
      </c>
      <c r="E136" s="12">
        <v>12544</v>
      </c>
      <c r="F136" s="12">
        <v>468</v>
      </c>
      <c r="G136" s="9" t="s">
        <v>1</v>
      </c>
      <c r="H136" s="9">
        <v>2</v>
      </c>
      <c r="I136" s="9" t="s">
        <v>37</v>
      </c>
      <c r="J136" s="9" t="s">
        <v>16</v>
      </c>
      <c r="K136" s="13">
        <f t="shared" si="10"/>
        <v>4.2</v>
      </c>
      <c r="L136" s="12">
        <f t="shared" si="11"/>
        <v>1399</v>
      </c>
      <c r="M136" s="14">
        <f t="shared" si="12"/>
        <v>111.43</v>
      </c>
      <c r="N136" s="14">
        <f t="shared" si="13"/>
        <v>0.34</v>
      </c>
      <c r="O136" s="15">
        <f t="shared" si="14"/>
        <v>3.7399999999999998</v>
      </c>
    </row>
    <row r="137" spans="1:15">
      <c r="A137" s="9" t="s">
        <v>23</v>
      </c>
      <c r="B137" s="10">
        <v>43608</v>
      </c>
      <c r="C137" s="11">
        <v>5</v>
      </c>
      <c r="D137" s="9">
        <v>970296</v>
      </c>
      <c r="E137" s="12">
        <v>17551</v>
      </c>
      <c r="F137" s="12">
        <v>548</v>
      </c>
      <c r="G137" s="9" t="s">
        <v>1</v>
      </c>
      <c r="H137" s="9">
        <v>4</v>
      </c>
      <c r="I137" s="9" t="s">
        <v>41</v>
      </c>
      <c r="J137" s="9" t="s">
        <v>17</v>
      </c>
      <c r="K137" s="13">
        <f t="shared" si="10"/>
        <v>8.4</v>
      </c>
      <c r="L137" s="12">
        <f t="shared" si="11"/>
        <v>2798</v>
      </c>
      <c r="M137" s="14">
        <f t="shared" si="12"/>
        <v>65.240000000000009</v>
      </c>
      <c r="N137" s="14">
        <f t="shared" si="13"/>
        <v>0.2</v>
      </c>
      <c r="O137" s="15">
        <f t="shared" si="14"/>
        <v>3.13</v>
      </c>
    </row>
    <row r="138" spans="1:15">
      <c r="A138" s="9" t="s">
        <v>25</v>
      </c>
      <c r="B138" s="10">
        <v>43612</v>
      </c>
      <c r="C138" s="11">
        <v>5</v>
      </c>
      <c r="D138" s="9">
        <v>970297</v>
      </c>
      <c r="E138" s="12">
        <v>5207</v>
      </c>
      <c r="F138" s="12">
        <v>204</v>
      </c>
      <c r="G138" s="9" t="s">
        <v>1</v>
      </c>
      <c r="H138" s="9">
        <v>1</v>
      </c>
      <c r="I138" s="9" t="s">
        <v>37</v>
      </c>
      <c r="J138" s="9" t="s">
        <v>14</v>
      </c>
      <c r="K138" s="13">
        <f t="shared" si="10"/>
        <v>2.1</v>
      </c>
      <c r="L138" s="12">
        <f t="shared" si="11"/>
        <v>700</v>
      </c>
      <c r="M138" s="14">
        <f t="shared" si="12"/>
        <v>97.15</v>
      </c>
      <c r="N138" s="14">
        <f t="shared" si="13"/>
        <v>0.3</v>
      </c>
      <c r="O138" s="15">
        <f t="shared" si="14"/>
        <v>3.92</v>
      </c>
    </row>
    <row r="139" spans="1:15">
      <c r="A139" s="9" t="s">
        <v>23</v>
      </c>
      <c r="B139" s="10">
        <v>43612</v>
      </c>
      <c r="C139" s="11">
        <v>5</v>
      </c>
      <c r="D139" s="9">
        <v>970298</v>
      </c>
      <c r="E139" s="12">
        <v>15893</v>
      </c>
      <c r="F139" s="12">
        <v>630</v>
      </c>
      <c r="G139" s="9" t="s">
        <v>1</v>
      </c>
      <c r="H139" s="9">
        <v>5</v>
      </c>
      <c r="I139" s="9" t="s">
        <v>37</v>
      </c>
      <c r="J139" s="9" t="s">
        <v>16</v>
      </c>
      <c r="K139" s="13">
        <f t="shared" si="10"/>
        <v>10.5</v>
      </c>
      <c r="L139" s="12">
        <f t="shared" si="11"/>
        <v>3497</v>
      </c>
      <c r="M139" s="14">
        <f t="shared" si="12"/>
        <v>60</v>
      </c>
      <c r="N139" s="14">
        <f t="shared" si="13"/>
        <v>0.19</v>
      </c>
      <c r="O139" s="15">
        <f t="shared" si="14"/>
        <v>3.9699999999999998</v>
      </c>
    </row>
    <row r="140" spans="1:15">
      <c r="A140" s="9" t="s">
        <v>33</v>
      </c>
      <c r="B140" s="10">
        <v>43613</v>
      </c>
      <c r="C140" s="11">
        <v>5</v>
      </c>
      <c r="D140" s="9">
        <v>970302</v>
      </c>
      <c r="E140" s="12">
        <v>28491</v>
      </c>
      <c r="F140" s="12">
        <v>918</v>
      </c>
      <c r="G140" s="9" t="s">
        <v>0</v>
      </c>
      <c r="H140" s="9">
        <v>17</v>
      </c>
      <c r="I140" s="9" t="s">
        <v>37</v>
      </c>
      <c r="J140" s="9" t="s">
        <v>14</v>
      </c>
      <c r="K140" s="13">
        <f t="shared" si="10"/>
        <v>35.700000000000003</v>
      </c>
      <c r="L140" s="12">
        <f t="shared" si="11"/>
        <v>11889</v>
      </c>
      <c r="M140" s="14">
        <f t="shared" si="12"/>
        <v>25.720000000000002</v>
      </c>
      <c r="N140" s="14">
        <f t="shared" si="13"/>
        <v>0.08</v>
      </c>
      <c r="O140" s="15">
        <f t="shared" si="14"/>
        <v>3.23</v>
      </c>
    </row>
    <row r="141" spans="1:15">
      <c r="A141" s="9" t="s">
        <v>23</v>
      </c>
      <c r="B141" s="10">
        <v>43613</v>
      </c>
      <c r="C141" s="11">
        <v>5</v>
      </c>
      <c r="D141" s="9">
        <v>970304</v>
      </c>
      <c r="E141" s="12">
        <v>8215</v>
      </c>
      <c r="F141" s="12">
        <v>720</v>
      </c>
      <c r="G141" s="9" t="s">
        <v>1</v>
      </c>
      <c r="H141" s="9">
        <v>2</v>
      </c>
      <c r="I141" s="9" t="s">
        <v>40</v>
      </c>
      <c r="J141" s="9" t="s">
        <v>19</v>
      </c>
      <c r="K141" s="13">
        <f t="shared" si="10"/>
        <v>4.2</v>
      </c>
      <c r="L141" s="12">
        <f t="shared" si="11"/>
        <v>1399</v>
      </c>
      <c r="M141" s="14">
        <f t="shared" si="12"/>
        <v>171.42999999999998</v>
      </c>
      <c r="N141" s="14">
        <f t="shared" si="13"/>
        <v>0.52</v>
      </c>
      <c r="O141" s="15">
        <f t="shared" si="14"/>
        <v>8.77</v>
      </c>
    </row>
    <row r="142" spans="1:15">
      <c r="A142" s="9" t="s">
        <v>25</v>
      </c>
      <c r="B142" s="10">
        <v>43613</v>
      </c>
      <c r="C142" s="11">
        <v>5</v>
      </c>
      <c r="D142" s="9">
        <v>970305</v>
      </c>
      <c r="E142" s="12">
        <v>18646</v>
      </c>
      <c r="F142" s="12">
        <v>579</v>
      </c>
      <c r="G142" s="9" t="s">
        <v>0</v>
      </c>
      <c r="H142" s="9">
        <v>5</v>
      </c>
      <c r="I142" s="9" t="s">
        <v>37</v>
      </c>
      <c r="J142" s="9" t="s">
        <v>14</v>
      </c>
      <c r="K142" s="13">
        <f t="shared" si="10"/>
        <v>10.5</v>
      </c>
      <c r="L142" s="12">
        <f t="shared" si="11"/>
        <v>3497</v>
      </c>
      <c r="M142" s="14">
        <f t="shared" si="12"/>
        <v>55.15</v>
      </c>
      <c r="N142" s="14">
        <f t="shared" si="13"/>
        <v>0.17</v>
      </c>
      <c r="O142" s="15">
        <f t="shared" si="14"/>
        <v>3.11</v>
      </c>
    </row>
    <row r="143" spans="1:15">
      <c r="A143" s="9" t="s">
        <v>23</v>
      </c>
      <c r="B143" s="10">
        <v>43615</v>
      </c>
      <c r="C143" s="11">
        <v>5</v>
      </c>
      <c r="D143" s="9">
        <v>970315</v>
      </c>
      <c r="E143" s="12">
        <v>33767</v>
      </c>
      <c r="F143" s="12">
        <v>615</v>
      </c>
      <c r="G143" s="9" t="s">
        <v>1</v>
      </c>
      <c r="H143" s="9">
        <v>9</v>
      </c>
      <c r="I143" s="9" t="s">
        <v>41</v>
      </c>
      <c r="J143" s="9" t="s">
        <v>17</v>
      </c>
      <c r="K143" s="13">
        <f t="shared" si="10"/>
        <v>18.900000000000002</v>
      </c>
      <c r="L143" s="12">
        <f t="shared" si="11"/>
        <v>6294</v>
      </c>
      <c r="M143" s="14">
        <f t="shared" si="12"/>
        <v>32.54</v>
      </c>
      <c r="N143" s="14">
        <f t="shared" si="13"/>
        <v>9.9999999999999992E-2</v>
      </c>
      <c r="O143" s="15">
        <f t="shared" si="14"/>
        <v>1.83</v>
      </c>
    </row>
    <row r="144" spans="1:15">
      <c r="A144" s="9" t="s">
        <v>32</v>
      </c>
      <c r="B144" s="10">
        <v>43615</v>
      </c>
      <c r="C144" s="11">
        <v>5</v>
      </c>
      <c r="D144" s="9">
        <v>970318</v>
      </c>
      <c r="E144" s="12">
        <v>40347</v>
      </c>
      <c r="F144" s="12">
        <v>924</v>
      </c>
      <c r="G144" s="9" t="s">
        <v>0</v>
      </c>
      <c r="H144" s="9">
        <v>7</v>
      </c>
      <c r="I144" s="9" t="s">
        <v>37</v>
      </c>
      <c r="J144" s="9" t="s">
        <v>16</v>
      </c>
      <c r="K144" s="13">
        <f t="shared" si="10"/>
        <v>14.700000000000001</v>
      </c>
      <c r="L144" s="12">
        <f t="shared" si="11"/>
        <v>4896</v>
      </c>
      <c r="M144" s="14">
        <f t="shared" si="12"/>
        <v>62.86</v>
      </c>
      <c r="N144" s="14">
        <f t="shared" si="13"/>
        <v>0.19</v>
      </c>
      <c r="O144" s="15">
        <f t="shared" si="14"/>
        <v>2.2999999999999998</v>
      </c>
    </row>
    <row r="145" spans="1:15">
      <c r="A145" s="9" t="s">
        <v>24</v>
      </c>
      <c r="B145" s="10">
        <v>43622</v>
      </c>
      <c r="C145" s="11">
        <v>6</v>
      </c>
      <c r="D145" s="9">
        <v>970327</v>
      </c>
      <c r="E145" s="12">
        <v>15522</v>
      </c>
      <c r="F145" s="12">
        <v>300</v>
      </c>
      <c r="G145" s="9" t="s">
        <v>1</v>
      </c>
      <c r="H145" s="9">
        <v>6</v>
      </c>
      <c r="I145" s="9" t="s">
        <v>41</v>
      </c>
      <c r="J145" s="9" t="s">
        <v>17</v>
      </c>
      <c r="K145" s="13">
        <f t="shared" si="10"/>
        <v>12.600000000000001</v>
      </c>
      <c r="L145" s="12">
        <f t="shared" si="11"/>
        <v>4196</v>
      </c>
      <c r="M145" s="14">
        <f t="shared" si="12"/>
        <v>23.810000000000002</v>
      </c>
      <c r="N145" s="14">
        <f t="shared" si="13"/>
        <v>0.08</v>
      </c>
      <c r="O145" s="15">
        <f t="shared" si="14"/>
        <v>1.94</v>
      </c>
    </row>
    <row r="146" spans="1:15">
      <c r="A146" s="9" t="s">
        <v>26</v>
      </c>
      <c r="B146" s="10">
        <v>43622</v>
      </c>
      <c r="C146" s="11">
        <v>6</v>
      </c>
      <c r="D146" s="9">
        <v>970328</v>
      </c>
      <c r="E146" s="12">
        <v>3107</v>
      </c>
      <c r="F146" s="12">
        <v>307</v>
      </c>
      <c r="G146" s="9" t="s">
        <v>1</v>
      </c>
      <c r="H146" s="9">
        <v>1</v>
      </c>
      <c r="I146" s="9" t="s">
        <v>37</v>
      </c>
      <c r="J146" s="9" t="s">
        <v>16</v>
      </c>
      <c r="K146" s="13">
        <f t="shared" si="10"/>
        <v>2.1</v>
      </c>
      <c r="L146" s="12">
        <f t="shared" si="11"/>
        <v>700</v>
      </c>
      <c r="M146" s="14">
        <f t="shared" si="12"/>
        <v>146.19999999999999</v>
      </c>
      <c r="N146" s="14">
        <f t="shared" si="13"/>
        <v>0.44</v>
      </c>
      <c r="O146" s="15">
        <f t="shared" si="14"/>
        <v>9.89</v>
      </c>
    </row>
    <row r="147" spans="1:15">
      <c r="A147" s="9" t="s">
        <v>29</v>
      </c>
      <c r="B147" s="10">
        <v>43622</v>
      </c>
      <c r="C147" s="11">
        <v>6</v>
      </c>
      <c r="D147" s="9">
        <v>970329</v>
      </c>
      <c r="E147" s="12">
        <v>1137</v>
      </c>
      <c r="F147" s="12">
        <v>140</v>
      </c>
      <c r="G147" s="9" t="s">
        <v>1</v>
      </c>
      <c r="H147" s="9">
        <v>1</v>
      </c>
      <c r="I147" s="9" t="s">
        <v>37</v>
      </c>
      <c r="J147" s="9" t="s">
        <v>16</v>
      </c>
      <c r="K147" s="13">
        <f t="shared" si="10"/>
        <v>2.1</v>
      </c>
      <c r="L147" s="12">
        <f t="shared" si="11"/>
        <v>700</v>
      </c>
      <c r="M147" s="14">
        <f t="shared" si="12"/>
        <v>66.67</v>
      </c>
      <c r="N147" s="14">
        <f t="shared" si="13"/>
        <v>0.2</v>
      </c>
      <c r="O147" s="15">
        <f t="shared" si="14"/>
        <v>12.32</v>
      </c>
    </row>
    <row r="148" spans="1:15">
      <c r="A148" s="9" t="s">
        <v>31</v>
      </c>
      <c r="B148" s="10">
        <v>43622</v>
      </c>
      <c r="C148" s="11">
        <v>6</v>
      </c>
      <c r="D148" s="9">
        <v>970330</v>
      </c>
      <c r="E148" s="12">
        <v>26746</v>
      </c>
      <c r="F148" s="12">
        <v>575</v>
      </c>
      <c r="G148" s="9" t="s">
        <v>1</v>
      </c>
      <c r="H148" s="9">
        <v>4</v>
      </c>
      <c r="I148" s="9" t="s">
        <v>37</v>
      </c>
      <c r="J148" s="9" t="s">
        <v>16</v>
      </c>
      <c r="K148" s="13">
        <f t="shared" si="10"/>
        <v>8.4</v>
      </c>
      <c r="L148" s="12">
        <f t="shared" si="11"/>
        <v>2798</v>
      </c>
      <c r="M148" s="14">
        <f t="shared" si="12"/>
        <v>68.460000000000008</v>
      </c>
      <c r="N148" s="14">
        <f t="shared" si="13"/>
        <v>0.21000000000000002</v>
      </c>
      <c r="O148" s="15">
        <f t="shared" si="14"/>
        <v>2.15</v>
      </c>
    </row>
    <row r="149" spans="1:15">
      <c r="A149" s="9" t="s">
        <v>23</v>
      </c>
      <c r="B149" s="10">
        <v>43622</v>
      </c>
      <c r="C149" s="11">
        <v>6</v>
      </c>
      <c r="D149" s="9">
        <v>970331</v>
      </c>
      <c r="E149" s="12">
        <v>9863</v>
      </c>
      <c r="F149" s="12">
        <v>204</v>
      </c>
      <c r="G149" s="9" t="s">
        <v>1</v>
      </c>
      <c r="H149" s="9">
        <v>1</v>
      </c>
      <c r="I149" s="9" t="s">
        <v>37</v>
      </c>
      <c r="J149" s="9" t="s">
        <v>14</v>
      </c>
      <c r="K149" s="13">
        <f t="shared" si="10"/>
        <v>2.1</v>
      </c>
      <c r="L149" s="12">
        <f t="shared" si="11"/>
        <v>700</v>
      </c>
      <c r="M149" s="14">
        <f t="shared" si="12"/>
        <v>97.15</v>
      </c>
      <c r="N149" s="14">
        <f t="shared" si="13"/>
        <v>0.3</v>
      </c>
      <c r="O149" s="15">
        <f t="shared" si="14"/>
        <v>2.0699999999999998</v>
      </c>
    </row>
    <row r="150" spans="1:15">
      <c r="A150" s="9" t="s">
        <v>25</v>
      </c>
      <c r="B150" s="10">
        <v>43626</v>
      </c>
      <c r="C150" s="11">
        <v>6</v>
      </c>
      <c r="D150" s="9">
        <v>970333</v>
      </c>
      <c r="E150" s="12">
        <v>8131</v>
      </c>
      <c r="F150" s="12">
        <v>900</v>
      </c>
      <c r="G150" s="9" t="s">
        <v>1</v>
      </c>
      <c r="H150" s="9">
        <v>2</v>
      </c>
      <c r="I150" s="9" t="s">
        <v>40</v>
      </c>
      <c r="J150" s="9" t="s">
        <v>19</v>
      </c>
      <c r="K150" s="13">
        <f t="shared" si="10"/>
        <v>4.2</v>
      </c>
      <c r="L150" s="12">
        <f t="shared" si="11"/>
        <v>1399</v>
      </c>
      <c r="M150" s="14">
        <f t="shared" si="12"/>
        <v>214.29</v>
      </c>
      <c r="N150" s="14">
        <f t="shared" si="13"/>
        <v>0.65</v>
      </c>
      <c r="O150" s="15">
        <f t="shared" si="14"/>
        <v>11.07</v>
      </c>
    </row>
    <row r="151" spans="1:15">
      <c r="A151" s="9" t="s">
        <v>20</v>
      </c>
      <c r="B151" s="10">
        <v>43626</v>
      </c>
      <c r="C151" s="11">
        <v>6</v>
      </c>
      <c r="D151" s="9">
        <v>970335</v>
      </c>
      <c r="E151" s="12">
        <v>13753</v>
      </c>
      <c r="F151" s="12">
        <v>397</v>
      </c>
      <c r="G151" s="9" t="s">
        <v>1</v>
      </c>
      <c r="H151" s="9">
        <v>2</v>
      </c>
      <c r="I151" s="9" t="s">
        <v>37</v>
      </c>
      <c r="J151" s="9" t="s">
        <v>16</v>
      </c>
      <c r="K151" s="13">
        <f t="shared" si="10"/>
        <v>4.2</v>
      </c>
      <c r="L151" s="12">
        <f t="shared" si="11"/>
        <v>1399</v>
      </c>
      <c r="M151" s="14">
        <f t="shared" si="12"/>
        <v>94.53</v>
      </c>
      <c r="N151" s="14">
        <f t="shared" si="13"/>
        <v>0.29000000000000004</v>
      </c>
      <c r="O151" s="15">
        <f t="shared" si="14"/>
        <v>2.8899999999999997</v>
      </c>
    </row>
    <row r="152" spans="1:15">
      <c r="A152" s="9" t="s">
        <v>24</v>
      </c>
      <c r="B152" s="10">
        <v>43627</v>
      </c>
      <c r="C152" s="11">
        <v>6</v>
      </c>
      <c r="D152" s="9">
        <v>970338</v>
      </c>
      <c r="E152" s="12">
        <v>18328</v>
      </c>
      <c r="F152" s="12">
        <v>248</v>
      </c>
      <c r="G152" s="9" t="s">
        <v>1</v>
      </c>
      <c r="H152" s="9">
        <v>4</v>
      </c>
      <c r="I152" s="9" t="s">
        <v>40</v>
      </c>
      <c r="J152" s="9" t="s">
        <v>17</v>
      </c>
      <c r="K152" s="13">
        <f t="shared" si="10"/>
        <v>8.4</v>
      </c>
      <c r="L152" s="12">
        <f t="shared" si="11"/>
        <v>2798</v>
      </c>
      <c r="M152" s="14">
        <f t="shared" si="12"/>
        <v>29.53</v>
      </c>
      <c r="N152" s="14">
        <f t="shared" si="13"/>
        <v>0.09</v>
      </c>
      <c r="O152" s="15">
        <f t="shared" si="14"/>
        <v>1.36</v>
      </c>
    </row>
    <row r="153" spans="1:15">
      <c r="A153" s="9" t="s">
        <v>23</v>
      </c>
      <c r="B153" s="10">
        <v>43627</v>
      </c>
      <c r="C153" s="11">
        <v>6</v>
      </c>
      <c r="D153" s="9">
        <v>970340</v>
      </c>
      <c r="E153" s="12">
        <v>50548</v>
      </c>
      <c r="F153" s="12">
        <v>1800</v>
      </c>
      <c r="G153" s="9" t="s">
        <v>0</v>
      </c>
      <c r="H153" s="9">
        <v>18</v>
      </c>
      <c r="I153" s="9" t="s">
        <v>37</v>
      </c>
      <c r="J153" s="9" t="s">
        <v>14</v>
      </c>
      <c r="K153" s="13">
        <f t="shared" si="10"/>
        <v>37.800000000000004</v>
      </c>
      <c r="L153" s="12">
        <f t="shared" si="11"/>
        <v>12588</v>
      </c>
      <c r="M153" s="14">
        <f t="shared" si="12"/>
        <v>47.62</v>
      </c>
      <c r="N153" s="14">
        <f t="shared" si="13"/>
        <v>0.15000000000000002</v>
      </c>
      <c r="O153" s="15">
        <f t="shared" si="14"/>
        <v>3.57</v>
      </c>
    </row>
    <row r="154" spans="1:15">
      <c r="A154" s="9" t="s">
        <v>33</v>
      </c>
      <c r="B154" s="10">
        <v>43628</v>
      </c>
      <c r="C154" s="11">
        <v>6</v>
      </c>
      <c r="D154" s="9">
        <v>970341</v>
      </c>
      <c r="E154" s="12">
        <v>5664</v>
      </c>
      <c r="F154" s="12">
        <v>1090</v>
      </c>
      <c r="G154" s="9" t="s">
        <v>1</v>
      </c>
      <c r="H154" s="9">
        <v>9</v>
      </c>
      <c r="I154" s="9" t="s">
        <v>37</v>
      </c>
      <c r="J154" s="9" t="s">
        <v>14</v>
      </c>
      <c r="K154" s="13">
        <f t="shared" si="10"/>
        <v>18.900000000000002</v>
      </c>
      <c r="L154" s="12">
        <f t="shared" si="11"/>
        <v>6294</v>
      </c>
      <c r="M154" s="14">
        <f t="shared" si="12"/>
        <v>57.68</v>
      </c>
      <c r="N154" s="14">
        <f t="shared" si="13"/>
        <v>0.18000000000000002</v>
      </c>
      <c r="O154" s="15">
        <f t="shared" si="14"/>
        <v>19.25</v>
      </c>
    </row>
    <row r="155" spans="1:15">
      <c r="A155" s="9" t="s">
        <v>23</v>
      </c>
      <c r="B155" s="10">
        <v>43628</v>
      </c>
      <c r="C155" s="11">
        <v>6</v>
      </c>
      <c r="D155" s="9">
        <v>970342</v>
      </c>
      <c r="E155" s="12">
        <v>6305</v>
      </c>
      <c r="F155" s="12">
        <v>500</v>
      </c>
      <c r="G155" s="9" t="s">
        <v>1</v>
      </c>
      <c r="H155" s="9">
        <v>2</v>
      </c>
      <c r="I155" s="9" t="s">
        <v>37</v>
      </c>
      <c r="J155" s="9" t="s">
        <v>14</v>
      </c>
      <c r="K155" s="13">
        <f t="shared" si="10"/>
        <v>4.2</v>
      </c>
      <c r="L155" s="12">
        <f t="shared" si="11"/>
        <v>1399</v>
      </c>
      <c r="M155" s="14">
        <f t="shared" si="12"/>
        <v>119.05000000000001</v>
      </c>
      <c r="N155" s="14">
        <f t="shared" si="13"/>
        <v>0.36</v>
      </c>
      <c r="O155" s="15">
        <f t="shared" si="14"/>
        <v>7.9399999999999995</v>
      </c>
    </row>
    <row r="156" spans="1:15">
      <c r="A156" s="9" t="s">
        <v>24</v>
      </c>
      <c r="B156" s="10">
        <v>43634</v>
      </c>
      <c r="C156" s="11">
        <v>6</v>
      </c>
      <c r="D156" s="9">
        <v>970353</v>
      </c>
      <c r="E156" s="12">
        <v>4122</v>
      </c>
      <c r="F156" s="12">
        <v>260</v>
      </c>
      <c r="G156" s="9" t="s">
        <v>1</v>
      </c>
      <c r="H156" s="9">
        <v>2</v>
      </c>
      <c r="I156" s="9" t="s">
        <v>40</v>
      </c>
      <c r="J156" s="9" t="s">
        <v>17</v>
      </c>
      <c r="K156" s="13">
        <f t="shared" si="10"/>
        <v>4.2</v>
      </c>
      <c r="L156" s="12">
        <f t="shared" si="11"/>
        <v>1399</v>
      </c>
      <c r="M156" s="14">
        <f t="shared" si="12"/>
        <v>61.91</v>
      </c>
      <c r="N156" s="14">
        <f t="shared" si="13"/>
        <v>0.19</v>
      </c>
      <c r="O156" s="15">
        <f t="shared" si="14"/>
        <v>6.31</v>
      </c>
    </row>
    <row r="157" spans="1:15">
      <c r="A157" s="9" t="s">
        <v>23</v>
      </c>
      <c r="B157" s="10">
        <v>43636</v>
      </c>
      <c r="C157" s="11">
        <v>6</v>
      </c>
      <c r="D157" s="9">
        <v>970357</v>
      </c>
      <c r="E157" s="12">
        <v>5229</v>
      </c>
      <c r="F157" s="12">
        <v>278</v>
      </c>
      <c r="G157" s="9" t="s">
        <v>1</v>
      </c>
      <c r="H157" s="9">
        <v>1</v>
      </c>
      <c r="I157" s="9" t="s">
        <v>37</v>
      </c>
      <c r="J157" s="9" t="s">
        <v>14</v>
      </c>
      <c r="K157" s="13">
        <f t="shared" si="10"/>
        <v>2.1</v>
      </c>
      <c r="L157" s="12">
        <f t="shared" si="11"/>
        <v>700</v>
      </c>
      <c r="M157" s="14">
        <f t="shared" si="12"/>
        <v>132.38999999999999</v>
      </c>
      <c r="N157" s="14">
        <f t="shared" si="13"/>
        <v>0.4</v>
      </c>
      <c r="O157" s="15">
        <f t="shared" si="14"/>
        <v>5.3199999999999994</v>
      </c>
    </row>
    <row r="158" spans="1:15">
      <c r="A158" s="9" t="s">
        <v>23</v>
      </c>
      <c r="B158" s="10">
        <v>43636</v>
      </c>
      <c r="C158" s="11">
        <v>6</v>
      </c>
      <c r="D158" s="9">
        <v>970358</v>
      </c>
      <c r="E158" s="12">
        <v>3079</v>
      </c>
      <c r="F158" s="12">
        <v>196</v>
      </c>
      <c r="G158" s="9" t="s">
        <v>1</v>
      </c>
      <c r="H158" s="9">
        <v>1</v>
      </c>
      <c r="I158" s="9" t="s">
        <v>37</v>
      </c>
      <c r="J158" s="9" t="s">
        <v>14</v>
      </c>
      <c r="K158" s="13">
        <f t="shared" si="10"/>
        <v>2.1</v>
      </c>
      <c r="L158" s="12">
        <f t="shared" si="11"/>
        <v>700</v>
      </c>
      <c r="M158" s="14">
        <f t="shared" si="12"/>
        <v>93.34</v>
      </c>
      <c r="N158" s="14">
        <f t="shared" si="13"/>
        <v>0.28000000000000003</v>
      </c>
      <c r="O158" s="15">
        <f t="shared" si="14"/>
        <v>6.37</v>
      </c>
    </row>
    <row r="159" spans="1:15">
      <c r="A159" s="9" t="s">
        <v>26</v>
      </c>
      <c r="B159" s="10">
        <v>43636</v>
      </c>
      <c r="C159" s="11">
        <v>6</v>
      </c>
      <c r="D159" s="9">
        <v>970359</v>
      </c>
      <c r="E159" s="12">
        <v>1457</v>
      </c>
      <c r="F159" s="12">
        <v>135</v>
      </c>
      <c r="G159" s="9" t="s">
        <v>1</v>
      </c>
      <c r="H159" s="9">
        <v>1</v>
      </c>
      <c r="I159" s="9" t="s">
        <v>37</v>
      </c>
      <c r="J159" s="9" t="s">
        <v>16</v>
      </c>
      <c r="K159" s="13">
        <f t="shared" si="10"/>
        <v>2.1</v>
      </c>
      <c r="L159" s="12">
        <f t="shared" si="11"/>
        <v>700</v>
      </c>
      <c r="M159" s="14">
        <f t="shared" si="12"/>
        <v>64.290000000000006</v>
      </c>
      <c r="N159" s="14">
        <f t="shared" si="13"/>
        <v>0.2</v>
      </c>
      <c r="O159" s="15">
        <f t="shared" si="14"/>
        <v>9.27</v>
      </c>
    </row>
    <row r="160" spans="1:15">
      <c r="A160" s="9" t="s">
        <v>24</v>
      </c>
      <c r="B160" s="10">
        <v>43636</v>
      </c>
      <c r="C160" s="11">
        <v>6</v>
      </c>
      <c r="D160" s="9">
        <v>970360</v>
      </c>
      <c r="E160" s="12">
        <v>8730</v>
      </c>
      <c r="F160" s="12">
        <v>260</v>
      </c>
      <c r="G160" s="9" t="s">
        <v>1</v>
      </c>
      <c r="H160" s="9">
        <v>2</v>
      </c>
      <c r="I160" s="9" t="s">
        <v>40</v>
      </c>
      <c r="J160" s="9" t="s">
        <v>17</v>
      </c>
      <c r="K160" s="13">
        <f t="shared" si="10"/>
        <v>4.2</v>
      </c>
      <c r="L160" s="12">
        <f t="shared" si="11"/>
        <v>1399</v>
      </c>
      <c r="M160" s="14">
        <f t="shared" si="12"/>
        <v>61.91</v>
      </c>
      <c r="N160" s="14">
        <f t="shared" si="13"/>
        <v>0.19</v>
      </c>
      <c r="O160" s="15">
        <f t="shared" si="14"/>
        <v>2.98</v>
      </c>
    </row>
    <row r="161" spans="1:15">
      <c r="A161" s="9" t="s">
        <v>24</v>
      </c>
      <c r="B161" s="10">
        <v>43636</v>
      </c>
      <c r="C161" s="11">
        <v>6</v>
      </c>
      <c r="D161" s="9">
        <v>970361</v>
      </c>
      <c r="E161" s="12">
        <v>35104</v>
      </c>
      <c r="F161" s="12">
        <v>761</v>
      </c>
      <c r="G161" s="9" t="s">
        <v>1</v>
      </c>
      <c r="H161" s="9">
        <v>10</v>
      </c>
      <c r="I161" s="9" t="s">
        <v>40</v>
      </c>
      <c r="J161" s="9" t="s">
        <v>17</v>
      </c>
      <c r="K161" s="13">
        <f t="shared" si="10"/>
        <v>21</v>
      </c>
      <c r="L161" s="12">
        <f t="shared" si="11"/>
        <v>6993</v>
      </c>
      <c r="M161" s="14">
        <f t="shared" si="12"/>
        <v>36.239999999999995</v>
      </c>
      <c r="N161" s="14">
        <f t="shared" si="13"/>
        <v>0.11</v>
      </c>
      <c r="O161" s="15">
        <f t="shared" si="14"/>
        <v>2.17</v>
      </c>
    </row>
    <row r="162" spans="1:15">
      <c r="A162" s="9" t="s">
        <v>31</v>
      </c>
      <c r="B162" s="10">
        <v>43639</v>
      </c>
      <c r="C162" s="11">
        <v>6</v>
      </c>
      <c r="D162" s="9">
        <v>970365</v>
      </c>
      <c r="E162" s="12">
        <v>44868</v>
      </c>
      <c r="F162" s="12">
        <v>2714</v>
      </c>
      <c r="G162" s="9" t="s">
        <v>0</v>
      </c>
      <c r="H162" s="9">
        <v>16</v>
      </c>
      <c r="I162" s="9" t="s">
        <v>37</v>
      </c>
      <c r="J162" s="9" t="s">
        <v>15</v>
      </c>
      <c r="K162" s="13">
        <f t="shared" si="10"/>
        <v>33.6</v>
      </c>
      <c r="L162" s="12">
        <f t="shared" si="11"/>
        <v>11189</v>
      </c>
      <c r="M162" s="14">
        <f t="shared" si="12"/>
        <v>80.78</v>
      </c>
      <c r="N162" s="14">
        <f t="shared" si="13"/>
        <v>0.25</v>
      </c>
      <c r="O162" s="15">
        <f t="shared" si="14"/>
        <v>6.05</v>
      </c>
    </row>
    <row r="163" spans="1:15">
      <c r="A163" s="9" t="s">
        <v>25</v>
      </c>
      <c r="B163" s="10">
        <v>43640</v>
      </c>
      <c r="C163" s="11">
        <v>6</v>
      </c>
      <c r="D163" s="9">
        <v>970367</v>
      </c>
      <c r="E163" s="12">
        <v>69849</v>
      </c>
      <c r="F163" s="12">
        <v>2550</v>
      </c>
      <c r="G163" s="9" t="s">
        <v>1</v>
      </c>
      <c r="H163" s="9">
        <v>22</v>
      </c>
      <c r="I163" s="9" t="s">
        <v>43</v>
      </c>
      <c r="J163" s="9" t="s">
        <v>18</v>
      </c>
      <c r="K163" s="13">
        <f t="shared" si="10"/>
        <v>46.2</v>
      </c>
      <c r="L163" s="12">
        <f t="shared" si="11"/>
        <v>15385</v>
      </c>
      <c r="M163" s="14">
        <f t="shared" si="12"/>
        <v>55.199999999999996</v>
      </c>
      <c r="N163" s="14">
        <f t="shared" si="13"/>
        <v>0.17</v>
      </c>
      <c r="O163" s="15">
        <f t="shared" si="14"/>
        <v>3.6599999999999997</v>
      </c>
    </row>
    <row r="164" spans="1:15">
      <c r="A164" s="9" t="s">
        <v>23</v>
      </c>
      <c r="B164" s="10">
        <v>43640</v>
      </c>
      <c r="C164" s="11">
        <v>6</v>
      </c>
      <c r="D164" s="9">
        <v>970368</v>
      </c>
      <c r="E164" s="12">
        <v>10279</v>
      </c>
      <c r="F164" s="12">
        <v>543</v>
      </c>
      <c r="G164" s="9" t="s">
        <v>1</v>
      </c>
      <c r="H164" s="9">
        <v>3</v>
      </c>
      <c r="I164" s="9" t="s">
        <v>37</v>
      </c>
      <c r="J164" s="9" t="s">
        <v>14</v>
      </c>
      <c r="K164" s="13">
        <f t="shared" si="10"/>
        <v>6.3000000000000007</v>
      </c>
      <c r="L164" s="12">
        <f t="shared" si="11"/>
        <v>2098</v>
      </c>
      <c r="M164" s="14">
        <f t="shared" si="12"/>
        <v>86.2</v>
      </c>
      <c r="N164" s="14">
        <f t="shared" si="13"/>
        <v>0.26</v>
      </c>
      <c r="O164" s="15">
        <f t="shared" si="14"/>
        <v>5.29</v>
      </c>
    </row>
    <row r="165" spans="1:15">
      <c r="A165" s="9" t="s">
        <v>31</v>
      </c>
      <c r="B165" s="10">
        <v>43640</v>
      </c>
      <c r="C165" s="11">
        <v>6</v>
      </c>
      <c r="D165" s="9">
        <v>970370</v>
      </c>
      <c r="E165" s="12">
        <v>43079</v>
      </c>
      <c r="F165" s="12">
        <v>2714</v>
      </c>
      <c r="G165" s="9" t="s">
        <v>0</v>
      </c>
      <c r="H165" s="9">
        <v>16</v>
      </c>
      <c r="I165" s="9" t="s">
        <v>37</v>
      </c>
      <c r="J165" s="9" t="s">
        <v>15</v>
      </c>
      <c r="K165" s="13">
        <f t="shared" si="10"/>
        <v>33.6</v>
      </c>
      <c r="L165" s="12">
        <f t="shared" si="11"/>
        <v>11189</v>
      </c>
      <c r="M165" s="14">
        <f t="shared" si="12"/>
        <v>80.78</v>
      </c>
      <c r="N165" s="14">
        <f t="shared" si="13"/>
        <v>0.25</v>
      </c>
      <c r="O165" s="15">
        <f t="shared" si="14"/>
        <v>6.31</v>
      </c>
    </row>
    <row r="166" spans="1:15">
      <c r="A166" s="9" t="s">
        <v>29</v>
      </c>
      <c r="B166" s="10">
        <v>43642</v>
      </c>
      <c r="C166" s="11">
        <v>6</v>
      </c>
      <c r="D166" s="9">
        <v>970373</v>
      </c>
      <c r="E166" s="12">
        <v>2029</v>
      </c>
      <c r="F166" s="12">
        <v>216</v>
      </c>
      <c r="G166" s="9" t="s">
        <v>1</v>
      </c>
      <c r="H166" s="9">
        <v>1</v>
      </c>
      <c r="I166" s="9" t="s">
        <v>37</v>
      </c>
      <c r="J166" s="9" t="s">
        <v>16</v>
      </c>
      <c r="K166" s="13">
        <f t="shared" si="10"/>
        <v>2.1</v>
      </c>
      <c r="L166" s="12">
        <f t="shared" si="11"/>
        <v>700</v>
      </c>
      <c r="M166" s="14">
        <f t="shared" si="12"/>
        <v>102.86</v>
      </c>
      <c r="N166" s="14">
        <f t="shared" si="13"/>
        <v>0.31</v>
      </c>
      <c r="O166" s="15">
        <f t="shared" si="14"/>
        <v>10.65</v>
      </c>
    </row>
    <row r="167" spans="1:15">
      <c r="A167" s="9" t="s">
        <v>24</v>
      </c>
      <c r="B167" s="10">
        <v>43643</v>
      </c>
      <c r="C167" s="11">
        <v>6</v>
      </c>
      <c r="D167" s="9">
        <v>970378</v>
      </c>
      <c r="E167" s="12">
        <v>53254</v>
      </c>
      <c r="F167" s="12">
        <v>693</v>
      </c>
      <c r="G167" s="9" t="s">
        <v>1</v>
      </c>
      <c r="H167" s="9">
        <v>16</v>
      </c>
      <c r="I167" s="9" t="s">
        <v>40</v>
      </c>
      <c r="J167" s="9" t="s">
        <v>17</v>
      </c>
      <c r="K167" s="13">
        <f t="shared" si="10"/>
        <v>33.6</v>
      </c>
      <c r="L167" s="12">
        <f t="shared" si="11"/>
        <v>11189</v>
      </c>
      <c r="M167" s="14">
        <f t="shared" si="12"/>
        <v>20.630000000000003</v>
      </c>
      <c r="N167" s="14">
        <f t="shared" si="13"/>
        <v>6.9999999999999993E-2</v>
      </c>
      <c r="O167" s="15">
        <f t="shared" si="14"/>
        <v>1.31</v>
      </c>
    </row>
    <row r="168" spans="1:15">
      <c r="A168" s="9" t="s">
        <v>24</v>
      </c>
      <c r="B168" s="10">
        <v>43643</v>
      </c>
      <c r="C168" s="11">
        <v>6</v>
      </c>
      <c r="D168" s="9">
        <v>970379</v>
      </c>
      <c r="E168" s="12">
        <v>8368</v>
      </c>
      <c r="F168" s="12">
        <v>389</v>
      </c>
      <c r="G168" s="9" t="s">
        <v>1</v>
      </c>
      <c r="H168" s="9">
        <v>3</v>
      </c>
      <c r="I168" s="9" t="s">
        <v>40</v>
      </c>
      <c r="J168" s="9" t="s">
        <v>17</v>
      </c>
      <c r="K168" s="13">
        <f t="shared" si="10"/>
        <v>6.3000000000000007</v>
      </c>
      <c r="L168" s="12">
        <f t="shared" si="11"/>
        <v>2098</v>
      </c>
      <c r="M168" s="14">
        <f t="shared" si="12"/>
        <v>61.75</v>
      </c>
      <c r="N168" s="14">
        <f t="shared" si="13"/>
        <v>0.19</v>
      </c>
      <c r="O168" s="15">
        <f t="shared" si="14"/>
        <v>4.6499999999999995</v>
      </c>
    </row>
    <row r="169" spans="1:15">
      <c r="A169" s="9" t="s">
        <v>26</v>
      </c>
      <c r="B169" s="10">
        <v>43648</v>
      </c>
      <c r="C169" s="11">
        <v>7</v>
      </c>
      <c r="D169" s="9">
        <v>970390</v>
      </c>
      <c r="E169" s="12">
        <v>26117</v>
      </c>
      <c r="F169" s="12">
        <v>1900</v>
      </c>
      <c r="G169" s="9" t="s">
        <v>0</v>
      </c>
      <c r="H169" s="9">
        <v>26</v>
      </c>
      <c r="I169" s="9" t="s">
        <v>40</v>
      </c>
      <c r="J169" s="9" t="s">
        <v>19</v>
      </c>
      <c r="K169" s="13">
        <f t="shared" si="10"/>
        <v>54.6</v>
      </c>
      <c r="L169" s="12">
        <f t="shared" si="11"/>
        <v>18182</v>
      </c>
      <c r="M169" s="14">
        <f t="shared" si="12"/>
        <v>34.799999999999997</v>
      </c>
      <c r="N169" s="14">
        <f t="shared" si="13"/>
        <v>0.11</v>
      </c>
      <c r="O169" s="15">
        <f t="shared" si="14"/>
        <v>7.2799999999999994</v>
      </c>
    </row>
    <row r="170" spans="1:15">
      <c r="A170" s="9" t="s">
        <v>26</v>
      </c>
      <c r="B170" s="10">
        <v>43650</v>
      </c>
      <c r="C170" s="11">
        <v>7</v>
      </c>
      <c r="D170" s="9">
        <v>970400</v>
      </c>
      <c r="E170" s="12">
        <v>55402</v>
      </c>
      <c r="F170" s="12">
        <v>1234</v>
      </c>
      <c r="G170" s="9" t="s">
        <v>1</v>
      </c>
      <c r="H170" s="9">
        <v>14</v>
      </c>
      <c r="I170" s="9" t="s">
        <v>40</v>
      </c>
      <c r="J170" s="9" t="s">
        <v>17</v>
      </c>
      <c r="K170" s="13">
        <f t="shared" si="10"/>
        <v>29.400000000000002</v>
      </c>
      <c r="L170" s="12">
        <f t="shared" si="11"/>
        <v>9791</v>
      </c>
      <c r="M170" s="14">
        <f t="shared" si="12"/>
        <v>41.98</v>
      </c>
      <c r="N170" s="14">
        <f t="shared" si="13"/>
        <v>0.13</v>
      </c>
      <c r="O170" s="15">
        <f t="shared" si="14"/>
        <v>2.23</v>
      </c>
    </row>
    <row r="171" spans="1:15">
      <c r="A171" s="9" t="s">
        <v>26</v>
      </c>
      <c r="B171" s="10">
        <v>43650</v>
      </c>
      <c r="C171" s="11">
        <v>7</v>
      </c>
      <c r="D171" s="9">
        <v>970401</v>
      </c>
      <c r="E171" s="12">
        <v>9704</v>
      </c>
      <c r="F171" s="12">
        <v>617</v>
      </c>
      <c r="G171" s="9" t="s">
        <v>1</v>
      </c>
      <c r="H171" s="9">
        <v>7</v>
      </c>
      <c r="I171" s="9" t="s">
        <v>40</v>
      </c>
      <c r="J171" s="9" t="s">
        <v>17</v>
      </c>
      <c r="K171" s="13">
        <f t="shared" si="10"/>
        <v>14.700000000000001</v>
      </c>
      <c r="L171" s="12">
        <f t="shared" si="11"/>
        <v>4896</v>
      </c>
      <c r="M171" s="14">
        <f t="shared" si="12"/>
        <v>41.98</v>
      </c>
      <c r="N171" s="14">
        <f t="shared" si="13"/>
        <v>0.13</v>
      </c>
      <c r="O171" s="15">
        <f t="shared" si="14"/>
        <v>6.3599999999999994</v>
      </c>
    </row>
    <row r="172" spans="1:15">
      <c r="A172" s="9" t="s">
        <v>25</v>
      </c>
      <c r="B172" s="10">
        <v>43654</v>
      </c>
      <c r="C172" s="11">
        <v>7</v>
      </c>
      <c r="D172" s="9">
        <v>970404</v>
      </c>
      <c r="E172" s="12">
        <v>4439</v>
      </c>
      <c r="F172" s="12">
        <v>182</v>
      </c>
      <c r="G172" s="9" t="s">
        <v>1</v>
      </c>
      <c r="H172" s="9">
        <v>1</v>
      </c>
      <c r="I172" s="9" t="s">
        <v>37</v>
      </c>
      <c r="J172" s="9" t="s">
        <v>14</v>
      </c>
      <c r="K172" s="13">
        <f t="shared" si="10"/>
        <v>2.1</v>
      </c>
      <c r="L172" s="12">
        <f t="shared" si="11"/>
        <v>700</v>
      </c>
      <c r="M172" s="14">
        <f t="shared" si="12"/>
        <v>86.67</v>
      </c>
      <c r="N172" s="14">
        <f t="shared" si="13"/>
        <v>0.26</v>
      </c>
      <c r="O172" s="15">
        <f t="shared" si="14"/>
        <v>4.1099999999999994</v>
      </c>
    </row>
    <row r="173" spans="1:15">
      <c r="A173" s="9" t="s">
        <v>29</v>
      </c>
      <c r="B173" s="10">
        <v>43655</v>
      </c>
      <c r="C173" s="11">
        <v>7</v>
      </c>
      <c r="D173" s="9">
        <v>970406</v>
      </c>
      <c r="E173" s="12">
        <v>24494</v>
      </c>
      <c r="F173" s="12">
        <v>990</v>
      </c>
      <c r="G173" s="9" t="s">
        <v>0</v>
      </c>
      <c r="H173" s="9">
        <v>57</v>
      </c>
      <c r="I173" s="9" t="s">
        <v>40</v>
      </c>
      <c r="J173" s="9" t="s">
        <v>16</v>
      </c>
      <c r="K173" s="13">
        <f t="shared" si="10"/>
        <v>119.7</v>
      </c>
      <c r="L173" s="12">
        <f t="shared" si="11"/>
        <v>39861</v>
      </c>
      <c r="M173" s="14">
        <f t="shared" si="12"/>
        <v>8.2799999999999994</v>
      </c>
      <c r="N173" s="14">
        <f t="shared" si="13"/>
        <v>0.03</v>
      </c>
      <c r="O173" s="15">
        <f t="shared" si="14"/>
        <v>4.05</v>
      </c>
    </row>
    <row r="174" spans="1:15">
      <c r="A174" s="9" t="s">
        <v>25</v>
      </c>
      <c r="B174" s="10">
        <v>43656</v>
      </c>
      <c r="C174" s="11">
        <v>7</v>
      </c>
      <c r="D174" s="9">
        <v>970408</v>
      </c>
      <c r="E174" s="12">
        <v>6205</v>
      </c>
      <c r="F174" s="12">
        <v>174</v>
      </c>
      <c r="G174" s="9" t="s">
        <v>1</v>
      </c>
      <c r="H174" s="9">
        <v>1</v>
      </c>
      <c r="I174" s="9" t="s">
        <v>37</v>
      </c>
      <c r="J174" s="9" t="s">
        <v>14</v>
      </c>
      <c r="K174" s="13">
        <f t="shared" si="10"/>
        <v>2.1</v>
      </c>
      <c r="L174" s="12">
        <f t="shared" si="11"/>
        <v>700</v>
      </c>
      <c r="M174" s="14">
        <f t="shared" si="12"/>
        <v>82.86</v>
      </c>
      <c r="N174" s="14">
        <f t="shared" si="13"/>
        <v>0.25</v>
      </c>
      <c r="O174" s="15">
        <f t="shared" si="14"/>
        <v>2.8099999999999996</v>
      </c>
    </row>
    <row r="175" spans="1:15">
      <c r="A175" s="9" t="s">
        <v>26</v>
      </c>
      <c r="B175" s="10">
        <v>43661</v>
      </c>
      <c r="C175" s="11">
        <v>7</v>
      </c>
      <c r="D175" s="9">
        <v>970415</v>
      </c>
      <c r="E175" s="12">
        <v>3277</v>
      </c>
      <c r="F175" s="12">
        <v>308</v>
      </c>
      <c r="G175" s="9" t="s">
        <v>1</v>
      </c>
      <c r="H175" s="9">
        <v>1</v>
      </c>
      <c r="I175" s="9" t="s">
        <v>37</v>
      </c>
      <c r="J175" s="9" t="s">
        <v>16</v>
      </c>
      <c r="K175" s="13">
        <f t="shared" si="10"/>
        <v>2.1</v>
      </c>
      <c r="L175" s="12">
        <f t="shared" si="11"/>
        <v>700</v>
      </c>
      <c r="M175" s="14">
        <f t="shared" si="12"/>
        <v>146.66999999999999</v>
      </c>
      <c r="N175" s="14">
        <f t="shared" si="13"/>
        <v>0.44</v>
      </c>
      <c r="O175" s="15">
        <f t="shared" si="14"/>
        <v>9.4</v>
      </c>
    </row>
    <row r="176" spans="1:15">
      <c r="A176" s="9" t="s">
        <v>26</v>
      </c>
      <c r="B176" s="10">
        <v>43661</v>
      </c>
      <c r="C176" s="11">
        <v>7</v>
      </c>
      <c r="D176" s="9">
        <v>970416</v>
      </c>
      <c r="E176" s="12">
        <v>66561</v>
      </c>
      <c r="F176" s="12">
        <v>1165</v>
      </c>
      <c r="G176" s="9" t="s">
        <v>1</v>
      </c>
      <c r="H176" s="9">
        <v>17</v>
      </c>
      <c r="I176" s="9" t="s">
        <v>40</v>
      </c>
      <c r="J176" s="9" t="s">
        <v>17</v>
      </c>
      <c r="K176" s="13">
        <f t="shared" si="10"/>
        <v>35.700000000000003</v>
      </c>
      <c r="L176" s="12">
        <f t="shared" si="11"/>
        <v>11889</v>
      </c>
      <c r="M176" s="14">
        <f t="shared" si="12"/>
        <v>32.64</v>
      </c>
      <c r="N176" s="14">
        <f t="shared" si="13"/>
        <v>9.9999999999999992E-2</v>
      </c>
      <c r="O176" s="15">
        <f t="shared" si="14"/>
        <v>1.76</v>
      </c>
    </row>
    <row r="177" spans="1:15">
      <c r="A177" s="9" t="s">
        <v>26</v>
      </c>
      <c r="B177" s="10">
        <v>43661</v>
      </c>
      <c r="C177" s="11">
        <v>7</v>
      </c>
      <c r="D177" s="9">
        <v>970419</v>
      </c>
      <c r="E177" s="12">
        <v>31973</v>
      </c>
      <c r="F177" s="12">
        <v>686</v>
      </c>
      <c r="G177" s="9" t="s">
        <v>1</v>
      </c>
      <c r="H177" s="9">
        <v>10</v>
      </c>
      <c r="I177" s="9" t="s">
        <v>40</v>
      </c>
      <c r="J177" s="9" t="s">
        <v>17</v>
      </c>
      <c r="K177" s="13">
        <f t="shared" si="10"/>
        <v>21</v>
      </c>
      <c r="L177" s="12">
        <f t="shared" si="11"/>
        <v>6993</v>
      </c>
      <c r="M177" s="14">
        <f t="shared" si="12"/>
        <v>32.669999999999995</v>
      </c>
      <c r="N177" s="14">
        <f t="shared" si="13"/>
        <v>9.9999999999999992E-2</v>
      </c>
      <c r="O177" s="15">
        <f t="shared" si="14"/>
        <v>2.15</v>
      </c>
    </row>
    <row r="178" spans="1:15">
      <c r="A178" s="9" t="s">
        <v>25</v>
      </c>
      <c r="B178" s="10">
        <v>43664</v>
      </c>
      <c r="C178" s="11">
        <v>7</v>
      </c>
      <c r="D178" s="9">
        <v>970429</v>
      </c>
      <c r="E178" s="12">
        <v>7273</v>
      </c>
      <c r="F178" s="12">
        <v>376</v>
      </c>
      <c r="G178" s="9" t="s">
        <v>1</v>
      </c>
      <c r="H178" s="9">
        <v>2</v>
      </c>
      <c r="I178" s="9" t="s">
        <v>43</v>
      </c>
      <c r="J178" s="9" t="s">
        <v>46</v>
      </c>
      <c r="K178" s="13">
        <f t="shared" si="10"/>
        <v>4.2</v>
      </c>
      <c r="L178" s="12">
        <f t="shared" si="11"/>
        <v>1399</v>
      </c>
      <c r="M178" s="14">
        <f t="shared" si="12"/>
        <v>89.53</v>
      </c>
      <c r="N178" s="14">
        <f t="shared" si="13"/>
        <v>0.27</v>
      </c>
      <c r="O178" s="15">
        <f t="shared" si="14"/>
        <v>5.17</v>
      </c>
    </row>
    <row r="179" spans="1:15">
      <c r="A179" s="9" t="s">
        <v>25</v>
      </c>
      <c r="B179" s="10">
        <v>43664</v>
      </c>
      <c r="C179" s="11">
        <v>7</v>
      </c>
      <c r="D179" s="9">
        <v>970431</v>
      </c>
      <c r="E179" s="12">
        <v>9393</v>
      </c>
      <c r="F179" s="12">
        <v>538</v>
      </c>
      <c r="G179" s="9" t="s">
        <v>1</v>
      </c>
      <c r="H179" s="9">
        <v>2</v>
      </c>
      <c r="I179" s="9" t="s">
        <v>37</v>
      </c>
      <c r="J179" s="9" t="s">
        <v>14</v>
      </c>
      <c r="K179" s="13">
        <f t="shared" si="10"/>
        <v>4.2</v>
      </c>
      <c r="L179" s="12">
        <f t="shared" si="11"/>
        <v>1399</v>
      </c>
      <c r="M179" s="14">
        <f t="shared" si="12"/>
        <v>128.1</v>
      </c>
      <c r="N179" s="14">
        <f t="shared" si="13"/>
        <v>0.39</v>
      </c>
      <c r="O179" s="15">
        <f t="shared" si="14"/>
        <v>5.7299999999999995</v>
      </c>
    </row>
    <row r="180" spans="1:15">
      <c r="A180" s="9" t="s">
        <v>25</v>
      </c>
      <c r="B180" s="10">
        <v>43664</v>
      </c>
      <c r="C180" s="11">
        <v>7</v>
      </c>
      <c r="D180" s="9">
        <v>970434</v>
      </c>
      <c r="E180" s="12">
        <v>2267</v>
      </c>
      <c r="F180" s="12">
        <v>232</v>
      </c>
      <c r="G180" s="9" t="s">
        <v>1</v>
      </c>
      <c r="H180" s="9">
        <v>1</v>
      </c>
      <c r="I180" s="9" t="s">
        <v>37</v>
      </c>
      <c r="J180" s="9" t="s">
        <v>14</v>
      </c>
      <c r="K180" s="13">
        <f t="shared" si="10"/>
        <v>2.1</v>
      </c>
      <c r="L180" s="12">
        <f t="shared" si="11"/>
        <v>700</v>
      </c>
      <c r="M180" s="14">
        <f t="shared" si="12"/>
        <v>110.48</v>
      </c>
      <c r="N180" s="14">
        <f t="shared" si="13"/>
        <v>0.34</v>
      </c>
      <c r="O180" s="15">
        <f t="shared" si="14"/>
        <v>10.24</v>
      </c>
    </row>
    <row r="181" spans="1:15">
      <c r="A181" s="9" t="s">
        <v>25</v>
      </c>
      <c r="B181" s="10">
        <v>43664</v>
      </c>
      <c r="C181" s="11">
        <v>7</v>
      </c>
      <c r="D181" s="9">
        <v>970435</v>
      </c>
      <c r="E181" s="12">
        <v>36865</v>
      </c>
      <c r="F181" s="12">
        <v>800</v>
      </c>
      <c r="G181" s="9" t="s">
        <v>1</v>
      </c>
      <c r="H181" s="9">
        <v>6</v>
      </c>
      <c r="I181" s="9" t="s">
        <v>37</v>
      </c>
      <c r="J181" s="9" t="s">
        <v>16</v>
      </c>
      <c r="K181" s="13">
        <f t="shared" si="10"/>
        <v>12.600000000000001</v>
      </c>
      <c r="L181" s="12">
        <f t="shared" si="11"/>
        <v>4196</v>
      </c>
      <c r="M181" s="14">
        <f t="shared" si="12"/>
        <v>63.5</v>
      </c>
      <c r="N181" s="14">
        <f t="shared" si="13"/>
        <v>0.2</v>
      </c>
      <c r="O181" s="15">
        <f t="shared" si="14"/>
        <v>2.1799999999999997</v>
      </c>
    </row>
    <row r="182" spans="1:15">
      <c r="A182" s="9" t="s">
        <v>30</v>
      </c>
      <c r="B182" s="10">
        <v>43664</v>
      </c>
      <c r="C182" s="11">
        <v>7</v>
      </c>
      <c r="D182" s="9">
        <v>970436</v>
      </c>
      <c r="E182" s="12">
        <v>9240</v>
      </c>
      <c r="F182" s="12">
        <v>576</v>
      </c>
      <c r="G182" s="9" t="s">
        <v>1</v>
      </c>
      <c r="H182" s="9">
        <v>3</v>
      </c>
      <c r="I182" s="9" t="s">
        <v>37</v>
      </c>
      <c r="J182" s="9" t="s">
        <v>16</v>
      </c>
      <c r="K182" s="13">
        <f t="shared" si="10"/>
        <v>6.3000000000000007</v>
      </c>
      <c r="L182" s="12">
        <f t="shared" si="11"/>
        <v>2098</v>
      </c>
      <c r="M182" s="14">
        <f t="shared" si="12"/>
        <v>91.43</v>
      </c>
      <c r="N182" s="14">
        <f t="shared" si="13"/>
        <v>0.28000000000000003</v>
      </c>
      <c r="O182" s="15">
        <f t="shared" si="14"/>
        <v>6.24</v>
      </c>
    </row>
    <row r="183" spans="1:15">
      <c r="A183" s="9" t="s">
        <v>26</v>
      </c>
      <c r="B183" s="10">
        <v>43668</v>
      </c>
      <c r="C183" s="11">
        <v>7</v>
      </c>
      <c r="D183" s="9">
        <v>970440</v>
      </c>
      <c r="E183" s="12">
        <v>31182</v>
      </c>
      <c r="F183" s="12">
        <v>690</v>
      </c>
      <c r="G183" s="9" t="s">
        <v>1</v>
      </c>
      <c r="H183" s="9">
        <v>7</v>
      </c>
      <c r="I183" s="9" t="s">
        <v>40</v>
      </c>
      <c r="J183" s="9" t="s">
        <v>17</v>
      </c>
      <c r="K183" s="13">
        <f t="shared" si="10"/>
        <v>14.700000000000001</v>
      </c>
      <c r="L183" s="12">
        <f t="shared" si="11"/>
        <v>4896</v>
      </c>
      <c r="M183" s="14">
        <f t="shared" si="12"/>
        <v>46.94</v>
      </c>
      <c r="N183" s="14">
        <f t="shared" si="13"/>
        <v>0.15000000000000002</v>
      </c>
      <c r="O183" s="15">
        <f t="shared" si="14"/>
        <v>2.2199999999999998</v>
      </c>
    </row>
    <row r="184" spans="1:15">
      <c r="A184" s="9" t="s">
        <v>26</v>
      </c>
      <c r="B184" s="10">
        <v>43668</v>
      </c>
      <c r="C184" s="11">
        <v>7</v>
      </c>
      <c r="D184" s="9">
        <v>970443</v>
      </c>
      <c r="E184" s="12">
        <v>33208</v>
      </c>
      <c r="F184" s="12">
        <v>540</v>
      </c>
      <c r="G184" s="9" t="s">
        <v>1</v>
      </c>
      <c r="H184" s="9">
        <v>10</v>
      </c>
      <c r="I184" s="9" t="s">
        <v>40</v>
      </c>
      <c r="J184" s="9" t="s">
        <v>17</v>
      </c>
      <c r="K184" s="13">
        <f t="shared" si="10"/>
        <v>21</v>
      </c>
      <c r="L184" s="12">
        <f t="shared" si="11"/>
        <v>6993</v>
      </c>
      <c r="M184" s="14">
        <f t="shared" si="12"/>
        <v>25.720000000000002</v>
      </c>
      <c r="N184" s="14">
        <f t="shared" si="13"/>
        <v>0.08</v>
      </c>
      <c r="O184" s="15">
        <f t="shared" si="14"/>
        <v>1.6300000000000001</v>
      </c>
    </row>
    <row r="185" spans="1:15">
      <c r="A185" s="9" t="s">
        <v>22</v>
      </c>
      <c r="B185" s="10">
        <v>43669</v>
      </c>
      <c r="C185" s="11">
        <v>7</v>
      </c>
      <c r="D185" s="9">
        <v>970445</v>
      </c>
      <c r="E185" s="12">
        <v>33660</v>
      </c>
      <c r="F185" s="12">
        <v>2077</v>
      </c>
      <c r="G185" s="9" t="s">
        <v>0</v>
      </c>
      <c r="H185" s="9">
        <v>26</v>
      </c>
      <c r="I185" s="9" t="s">
        <v>40</v>
      </c>
      <c r="J185" s="9" t="s">
        <v>19</v>
      </c>
      <c r="K185" s="13">
        <f t="shared" si="10"/>
        <v>54.6</v>
      </c>
      <c r="L185" s="12">
        <f t="shared" si="11"/>
        <v>18182</v>
      </c>
      <c r="M185" s="14">
        <f t="shared" si="12"/>
        <v>38.049999999999997</v>
      </c>
      <c r="N185" s="14">
        <f t="shared" si="13"/>
        <v>0.12</v>
      </c>
      <c r="O185" s="15">
        <f t="shared" si="14"/>
        <v>6.18</v>
      </c>
    </row>
    <row r="186" spans="1:15">
      <c r="A186" s="9" t="s">
        <v>26</v>
      </c>
      <c r="B186" s="10">
        <v>43670</v>
      </c>
      <c r="C186" s="11">
        <v>7</v>
      </c>
      <c r="D186" s="9">
        <v>970448</v>
      </c>
      <c r="E186" s="12">
        <v>24863</v>
      </c>
      <c r="F186" s="12">
        <v>1790</v>
      </c>
      <c r="G186" s="9" t="s">
        <v>0</v>
      </c>
      <c r="H186" s="9">
        <v>26</v>
      </c>
      <c r="I186" s="9" t="s">
        <v>43</v>
      </c>
      <c r="J186" s="9" t="s">
        <v>19</v>
      </c>
      <c r="K186" s="13">
        <f t="shared" si="10"/>
        <v>54.6</v>
      </c>
      <c r="L186" s="12">
        <f t="shared" si="11"/>
        <v>18182</v>
      </c>
      <c r="M186" s="14">
        <f t="shared" si="12"/>
        <v>32.79</v>
      </c>
      <c r="N186" s="14">
        <f t="shared" si="13"/>
        <v>9.9999999999999992E-2</v>
      </c>
      <c r="O186" s="15">
        <f t="shared" si="14"/>
        <v>7.2</v>
      </c>
    </row>
    <row r="187" spans="1:15">
      <c r="A187" s="9" t="s">
        <v>25</v>
      </c>
      <c r="B187" s="10">
        <v>43670</v>
      </c>
      <c r="C187" s="11">
        <v>7</v>
      </c>
      <c r="D187" s="9">
        <v>970449</v>
      </c>
      <c r="E187" s="12">
        <v>3945</v>
      </c>
      <c r="F187" s="12">
        <v>494</v>
      </c>
      <c r="G187" s="9" t="s">
        <v>1</v>
      </c>
      <c r="H187" s="9">
        <v>2</v>
      </c>
      <c r="I187" s="9" t="s">
        <v>37</v>
      </c>
      <c r="J187" s="9" t="s">
        <v>14</v>
      </c>
      <c r="K187" s="13">
        <f t="shared" si="10"/>
        <v>4.2</v>
      </c>
      <c r="L187" s="12">
        <f t="shared" si="11"/>
        <v>1399</v>
      </c>
      <c r="M187" s="14">
        <f t="shared" si="12"/>
        <v>117.62</v>
      </c>
      <c r="N187" s="14">
        <f t="shared" si="13"/>
        <v>0.36</v>
      </c>
      <c r="O187" s="15">
        <f t="shared" si="14"/>
        <v>12.53</v>
      </c>
    </row>
    <row r="188" spans="1:15">
      <c r="A188" s="9" t="s">
        <v>26</v>
      </c>
      <c r="B188" s="10">
        <v>43670</v>
      </c>
      <c r="C188" s="11">
        <v>7</v>
      </c>
      <c r="D188" s="9">
        <v>970450</v>
      </c>
      <c r="E188" s="12">
        <v>458</v>
      </c>
      <c r="F188" s="12">
        <v>135</v>
      </c>
      <c r="G188" s="9" t="s">
        <v>1</v>
      </c>
      <c r="H188" s="9">
        <v>1</v>
      </c>
      <c r="I188" s="9" t="s">
        <v>37</v>
      </c>
      <c r="J188" s="9" t="s">
        <v>16</v>
      </c>
      <c r="K188" s="13">
        <f t="shared" si="10"/>
        <v>2.1</v>
      </c>
      <c r="L188" s="12">
        <f t="shared" si="11"/>
        <v>700</v>
      </c>
      <c r="M188" s="14">
        <f t="shared" si="12"/>
        <v>64.290000000000006</v>
      </c>
      <c r="N188" s="14">
        <f t="shared" si="13"/>
        <v>0.2</v>
      </c>
      <c r="O188" s="15">
        <f t="shared" si="14"/>
        <v>29.48</v>
      </c>
    </row>
    <row r="189" spans="1:15">
      <c r="A189" s="9" t="s">
        <v>30</v>
      </c>
      <c r="B189" s="10">
        <v>43670</v>
      </c>
      <c r="C189" s="11">
        <v>7</v>
      </c>
      <c r="D189" s="9">
        <v>970451</v>
      </c>
      <c r="E189" s="12">
        <v>4681</v>
      </c>
      <c r="F189" s="12">
        <v>461</v>
      </c>
      <c r="G189" s="9" t="s">
        <v>1</v>
      </c>
      <c r="H189" s="9">
        <v>2</v>
      </c>
      <c r="I189" s="9" t="s">
        <v>37</v>
      </c>
      <c r="J189" s="9" t="s">
        <v>16</v>
      </c>
      <c r="K189" s="13">
        <f t="shared" si="10"/>
        <v>4.2</v>
      </c>
      <c r="L189" s="12">
        <f t="shared" si="11"/>
        <v>1399</v>
      </c>
      <c r="M189" s="14">
        <f t="shared" si="12"/>
        <v>109.77000000000001</v>
      </c>
      <c r="N189" s="14">
        <f t="shared" si="13"/>
        <v>0.33</v>
      </c>
      <c r="O189" s="15">
        <f t="shared" si="14"/>
        <v>9.85</v>
      </c>
    </row>
    <row r="190" spans="1:15">
      <c r="A190" s="9" t="s">
        <v>26</v>
      </c>
      <c r="B190" s="10">
        <v>43670</v>
      </c>
      <c r="C190" s="11">
        <v>7</v>
      </c>
      <c r="D190" s="9">
        <v>970452</v>
      </c>
      <c r="E190" s="12">
        <v>3932</v>
      </c>
      <c r="F190" s="12">
        <v>307</v>
      </c>
      <c r="G190" s="9" t="s">
        <v>1</v>
      </c>
      <c r="H190" s="9">
        <v>1</v>
      </c>
      <c r="I190" s="9" t="s">
        <v>37</v>
      </c>
      <c r="J190" s="9" t="s">
        <v>16</v>
      </c>
      <c r="K190" s="13">
        <f t="shared" si="10"/>
        <v>2.1</v>
      </c>
      <c r="L190" s="12">
        <f t="shared" si="11"/>
        <v>700</v>
      </c>
      <c r="M190" s="14">
        <f t="shared" si="12"/>
        <v>146.19999999999999</v>
      </c>
      <c r="N190" s="14">
        <f t="shared" si="13"/>
        <v>0.44</v>
      </c>
      <c r="O190" s="15">
        <f t="shared" si="14"/>
        <v>7.81</v>
      </c>
    </row>
    <row r="191" spans="1:15">
      <c r="A191" s="9" t="s">
        <v>25</v>
      </c>
      <c r="B191" s="10">
        <v>43670</v>
      </c>
      <c r="C191" s="11">
        <v>7</v>
      </c>
      <c r="D191" s="9">
        <v>970459</v>
      </c>
      <c r="E191" s="12">
        <v>12758</v>
      </c>
      <c r="F191" s="12">
        <v>480</v>
      </c>
      <c r="G191" s="9" t="s">
        <v>1</v>
      </c>
      <c r="H191" s="9">
        <v>4</v>
      </c>
      <c r="I191" s="9" t="s">
        <v>37</v>
      </c>
      <c r="J191" s="9" t="s">
        <v>16</v>
      </c>
      <c r="K191" s="13">
        <f t="shared" si="10"/>
        <v>8.4</v>
      </c>
      <c r="L191" s="12">
        <f t="shared" si="11"/>
        <v>2798</v>
      </c>
      <c r="M191" s="14">
        <f t="shared" si="12"/>
        <v>57.15</v>
      </c>
      <c r="N191" s="14">
        <f t="shared" si="13"/>
        <v>0.18000000000000002</v>
      </c>
      <c r="O191" s="15">
        <f t="shared" si="14"/>
        <v>3.7699999999999996</v>
      </c>
    </row>
    <row r="192" spans="1:15">
      <c r="A192" s="9" t="s">
        <v>25</v>
      </c>
      <c r="B192" s="10">
        <v>43670</v>
      </c>
      <c r="C192" s="11">
        <v>7</v>
      </c>
      <c r="D192" s="9">
        <v>970461</v>
      </c>
      <c r="E192" s="12">
        <v>5080</v>
      </c>
      <c r="F192" s="12">
        <v>223</v>
      </c>
      <c r="G192" s="9" t="s">
        <v>1</v>
      </c>
      <c r="H192" s="9">
        <v>1</v>
      </c>
      <c r="I192" s="9" t="s">
        <v>37</v>
      </c>
      <c r="J192" s="9" t="s">
        <v>14</v>
      </c>
      <c r="K192" s="13">
        <f t="shared" si="10"/>
        <v>2.1</v>
      </c>
      <c r="L192" s="12">
        <f t="shared" si="11"/>
        <v>700</v>
      </c>
      <c r="M192" s="14">
        <f t="shared" si="12"/>
        <v>106.2</v>
      </c>
      <c r="N192" s="14">
        <f t="shared" si="13"/>
        <v>0.32</v>
      </c>
      <c r="O192" s="15">
        <f t="shared" si="14"/>
        <v>4.3899999999999997</v>
      </c>
    </row>
    <row r="193" spans="1:15">
      <c r="A193" s="9" t="s">
        <v>22</v>
      </c>
      <c r="B193" s="10">
        <v>43675</v>
      </c>
      <c r="C193" s="11">
        <v>7</v>
      </c>
      <c r="D193" s="9">
        <v>970465</v>
      </c>
      <c r="E193" s="12">
        <v>25015</v>
      </c>
      <c r="F193" s="12">
        <v>2077</v>
      </c>
      <c r="G193" s="9" t="s">
        <v>0</v>
      </c>
      <c r="H193" s="9">
        <v>26</v>
      </c>
      <c r="I193" s="9" t="s">
        <v>40</v>
      </c>
      <c r="J193" s="9" t="s">
        <v>19</v>
      </c>
      <c r="K193" s="13">
        <f t="shared" si="10"/>
        <v>54.6</v>
      </c>
      <c r="L193" s="12">
        <f t="shared" si="11"/>
        <v>18182</v>
      </c>
      <c r="M193" s="14">
        <f t="shared" si="12"/>
        <v>38.049999999999997</v>
      </c>
      <c r="N193" s="14">
        <f t="shared" si="13"/>
        <v>0.12</v>
      </c>
      <c r="O193" s="15">
        <f t="shared" si="14"/>
        <v>8.31</v>
      </c>
    </row>
    <row r="194" spans="1:15">
      <c r="A194" s="9" t="s">
        <v>25</v>
      </c>
      <c r="B194" s="10">
        <v>43676</v>
      </c>
      <c r="C194" s="11">
        <v>7</v>
      </c>
      <c r="D194" s="9">
        <v>970467</v>
      </c>
      <c r="E194" s="12">
        <v>5963</v>
      </c>
      <c r="F194" s="12">
        <v>460</v>
      </c>
      <c r="G194" s="9" t="s">
        <v>1</v>
      </c>
      <c r="H194" s="9">
        <v>1</v>
      </c>
      <c r="I194" s="9" t="s">
        <v>37</v>
      </c>
      <c r="J194" s="9" t="s">
        <v>14</v>
      </c>
      <c r="K194" s="13">
        <f t="shared" si="10"/>
        <v>2.1</v>
      </c>
      <c r="L194" s="12">
        <f t="shared" si="11"/>
        <v>700</v>
      </c>
      <c r="M194" s="14">
        <f t="shared" si="12"/>
        <v>219.04999999999998</v>
      </c>
      <c r="N194" s="14">
        <f t="shared" si="13"/>
        <v>0.66</v>
      </c>
      <c r="O194" s="15">
        <f t="shared" si="14"/>
        <v>7.72</v>
      </c>
    </row>
    <row r="195" spans="1:15">
      <c r="A195" s="9" t="s">
        <v>25</v>
      </c>
      <c r="B195" s="10">
        <v>43676</v>
      </c>
      <c r="C195" s="11">
        <v>7</v>
      </c>
      <c r="D195" s="9">
        <v>970468</v>
      </c>
      <c r="E195" s="12">
        <v>10545</v>
      </c>
      <c r="F195" s="12">
        <v>576</v>
      </c>
      <c r="G195" s="9" t="s">
        <v>1</v>
      </c>
      <c r="H195" s="9">
        <v>3</v>
      </c>
      <c r="I195" s="9" t="s">
        <v>37</v>
      </c>
      <c r="J195" s="9" t="s">
        <v>14</v>
      </c>
      <c r="K195" s="13">
        <f t="shared" ref="K195:K258" si="15">H195*2.1</f>
        <v>6.3000000000000007</v>
      </c>
      <c r="L195" s="12">
        <f t="shared" ref="L195:L258" si="16">ROUNDUP(K195*333,0)</f>
        <v>2098</v>
      </c>
      <c r="M195" s="14">
        <f t="shared" ref="M195:M258" si="17">ROUNDUP(F195/K195,2)</f>
        <v>91.43</v>
      </c>
      <c r="N195" s="14">
        <f t="shared" ref="N195:N258" si="18">ROUNDUP(F195/L195,2)</f>
        <v>0.28000000000000003</v>
      </c>
      <c r="O195" s="15">
        <f t="shared" ref="O195:O258" si="19">ROUNDUP((F195/E195)*100,2)</f>
        <v>5.47</v>
      </c>
    </row>
    <row r="196" spans="1:15">
      <c r="A196" s="9" t="s">
        <v>22</v>
      </c>
      <c r="B196" s="10">
        <v>43676</v>
      </c>
      <c r="C196" s="11">
        <v>7</v>
      </c>
      <c r="D196" s="9">
        <v>970469</v>
      </c>
      <c r="E196" s="12">
        <v>22642</v>
      </c>
      <c r="F196" s="12">
        <v>2077</v>
      </c>
      <c r="G196" s="9" t="s">
        <v>0</v>
      </c>
      <c r="H196" s="9">
        <v>26</v>
      </c>
      <c r="I196" s="9" t="s">
        <v>40</v>
      </c>
      <c r="J196" s="9" t="s">
        <v>19</v>
      </c>
      <c r="K196" s="13">
        <f t="shared" si="15"/>
        <v>54.6</v>
      </c>
      <c r="L196" s="12">
        <f t="shared" si="16"/>
        <v>18182</v>
      </c>
      <c r="M196" s="14">
        <f t="shared" si="17"/>
        <v>38.049999999999997</v>
      </c>
      <c r="N196" s="14">
        <f t="shared" si="18"/>
        <v>0.12</v>
      </c>
      <c r="O196" s="15">
        <f t="shared" si="19"/>
        <v>9.18</v>
      </c>
    </row>
    <row r="197" spans="1:15">
      <c r="A197" s="9" t="s">
        <v>26</v>
      </c>
      <c r="B197" s="10">
        <v>43676</v>
      </c>
      <c r="C197" s="11">
        <v>7</v>
      </c>
      <c r="D197" s="9">
        <v>970470</v>
      </c>
      <c r="E197" s="12">
        <v>74702</v>
      </c>
      <c r="F197" s="12">
        <v>2550</v>
      </c>
      <c r="G197" s="9" t="s">
        <v>0</v>
      </c>
      <c r="H197" s="9">
        <v>24</v>
      </c>
      <c r="I197" s="9" t="s">
        <v>43</v>
      </c>
      <c r="J197" s="9" t="s">
        <v>18</v>
      </c>
      <c r="K197" s="13">
        <f t="shared" si="15"/>
        <v>50.400000000000006</v>
      </c>
      <c r="L197" s="12">
        <f t="shared" si="16"/>
        <v>16784</v>
      </c>
      <c r="M197" s="14">
        <f t="shared" si="17"/>
        <v>50.6</v>
      </c>
      <c r="N197" s="14">
        <f t="shared" si="18"/>
        <v>0.16</v>
      </c>
      <c r="O197" s="15">
        <f t="shared" si="19"/>
        <v>3.42</v>
      </c>
    </row>
    <row r="198" spans="1:15">
      <c r="A198" s="9" t="s">
        <v>26</v>
      </c>
      <c r="B198" s="10">
        <v>43676</v>
      </c>
      <c r="C198" s="11">
        <v>7</v>
      </c>
      <c r="D198" s="9">
        <v>970473</v>
      </c>
      <c r="E198" s="12">
        <v>187828</v>
      </c>
      <c r="F198" s="12">
        <v>2030</v>
      </c>
      <c r="G198" s="9" t="s">
        <v>0</v>
      </c>
      <c r="H198" s="9">
        <v>49</v>
      </c>
      <c r="I198" s="9" t="s">
        <v>40</v>
      </c>
      <c r="J198" s="9" t="s">
        <v>17</v>
      </c>
      <c r="K198" s="13">
        <f t="shared" si="15"/>
        <v>102.9</v>
      </c>
      <c r="L198" s="12">
        <f t="shared" si="16"/>
        <v>34266</v>
      </c>
      <c r="M198" s="14">
        <f t="shared" si="17"/>
        <v>19.73</v>
      </c>
      <c r="N198" s="14">
        <f t="shared" si="18"/>
        <v>6.0000000000000005E-2</v>
      </c>
      <c r="O198" s="15">
        <f t="shared" si="19"/>
        <v>1.0900000000000001</v>
      </c>
    </row>
    <row r="199" spans="1:15">
      <c r="A199" s="9" t="s">
        <v>25</v>
      </c>
      <c r="B199" s="10">
        <v>43676</v>
      </c>
      <c r="C199" s="11">
        <v>7</v>
      </c>
      <c r="D199" s="9">
        <v>970475</v>
      </c>
      <c r="E199" s="12">
        <v>9930</v>
      </c>
      <c r="F199" s="12">
        <v>832</v>
      </c>
      <c r="G199" s="9" t="s">
        <v>0</v>
      </c>
      <c r="H199" s="9">
        <v>4</v>
      </c>
      <c r="I199" s="9" t="s">
        <v>37</v>
      </c>
      <c r="J199" s="9" t="s">
        <v>14</v>
      </c>
      <c r="K199" s="13">
        <f t="shared" si="15"/>
        <v>8.4</v>
      </c>
      <c r="L199" s="12">
        <f t="shared" si="16"/>
        <v>2798</v>
      </c>
      <c r="M199" s="14">
        <f t="shared" si="17"/>
        <v>99.050000000000011</v>
      </c>
      <c r="N199" s="14">
        <f t="shared" si="18"/>
        <v>0.3</v>
      </c>
      <c r="O199" s="15">
        <f t="shared" si="19"/>
        <v>8.379999999999999</v>
      </c>
    </row>
    <row r="200" spans="1:15">
      <c r="A200" s="9" t="s">
        <v>25</v>
      </c>
      <c r="B200" s="10">
        <v>43676</v>
      </c>
      <c r="C200" s="11">
        <v>7</v>
      </c>
      <c r="D200" s="9">
        <v>970476</v>
      </c>
      <c r="E200" s="12">
        <v>7452</v>
      </c>
      <c r="F200" s="12">
        <v>357</v>
      </c>
      <c r="G200" s="9" t="s">
        <v>1</v>
      </c>
      <c r="H200" s="9">
        <v>2</v>
      </c>
      <c r="I200" s="9" t="s">
        <v>37</v>
      </c>
      <c r="J200" s="9" t="s">
        <v>14</v>
      </c>
      <c r="K200" s="13">
        <f t="shared" si="15"/>
        <v>4.2</v>
      </c>
      <c r="L200" s="12">
        <f t="shared" si="16"/>
        <v>1399</v>
      </c>
      <c r="M200" s="14">
        <f t="shared" si="17"/>
        <v>85</v>
      </c>
      <c r="N200" s="14">
        <f t="shared" si="18"/>
        <v>0.26</v>
      </c>
      <c r="O200" s="15">
        <f t="shared" si="19"/>
        <v>4.8</v>
      </c>
    </row>
    <row r="201" spans="1:15">
      <c r="A201" s="9" t="s">
        <v>26</v>
      </c>
      <c r="B201" s="10">
        <v>43676</v>
      </c>
      <c r="C201" s="11">
        <v>7</v>
      </c>
      <c r="D201" s="9">
        <v>970477</v>
      </c>
      <c r="E201" s="12">
        <v>33770</v>
      </c>
      <c r="F201" s="12">
        <v>759</v>
      </c>
      <c r="G201" s="9" t="s">
        <v>1</v>
      </c>
      <c r="H201" s="9">
        <v>8</v>
      </c>
      <c r="I201" s="9" t="s">
        <v>40</v>
      </c>
      <c r="J201" s="9" t="s">
        <v>17</v>
      </c>
      <c r="K201" s="13">
        <f t="shared" si="15"/>
        <v>16.8</v>
      </c>
      <c r="L201" s="12">
        <f t="shared" si="16"/>
        <v>5595</v>
      </c>
      <c r="M201" s="14">
        <f t="shared" si="17"/>
        <v>45.18</v>
      </c>
      <c r="N201" s="14">
        <f t="shared" si="18"/>
        <v>0.14000000000000001</v>
      </c>
      <c r="O201" s="15">
        <f t="shared" si="19"/>
        <v>2.25</v>
      </c>
    </row>
    <row r="202" spans="1:15">
      <c r="A202" s="9" t="s">
        <v>24</v>
      </c>
      <c r="B202" s="10">
        <v>43713</v>
      </c>
      <c r="C202" s="11">
        <v>9</v>
      </c>
      <c r="D202" s="9">
        <v>970480</v>
      </c>
      <c r="E202" s="12">
        <v>7613</v>
      </c>
      <c r="F202" s="12">
        <v>282</v>
      </c>
      <c r="G202" s="9" t="s">
        <v>1</v>
      </c>
      <c r="H202" s="9">
        <v>3</v>
      </c>
      <c r="I202" s="9" t="s">
        <v>40</v>
      </c>
      <c r="J202" s="9" t="s">
        <v>17</v>
      </c>
      <c r="K202" s="13">
        <f t="shared" si="15"/>
        <v>6.3000000000000007</v>
      </c>
      <c r="L202" s="12">
        <f t="shared" si="16"/>
        <v>2098</v>
      </c>
      <c r="M202" s="14">
        <f t="shared" si="17"/>
        <v>44.769999999999996</v>
      </c>
      <c r="N202" s="14">
        <f t="shared" si="18"/>
        <v>0.14000000000000001</v>
      </c>
      <c r="O202" s="15">
        <f t="shared" si="19"/>
        <v>3.71</v>
      </c>
    </row>
    <row r="203" spans="1:15">
      <c r="A203" s="9" t="s">
        <v>33</v>
      </c>
      <c r="B203" s="10">
        <v>43717</v>
      </c>
      <c r="C203" s="11">
        <v>9</v>
      </c>
      <c r="D203" s="9">
        <v>970481</v>
      </c>
      <c r="E203" s="12">
        <v>14011</v>
      </c>
      <c r="F203" s="12">
        <v>298</v>
      </c>
      <c r="G203" s="9" t="s">
        <v>1</v>
      </c>
      <c r="H203" s="9">
        <v>2</v>
      </c>
      <c r="I203" s="9" t="s">
        <v>37</v>
      </c>
      <c r="J203" s="9" t="s">
        <v>14</v>
      </c>
      <c r="K203" s="13">
        <f t="shared" si="15"/>
        <v>4.2</v>
      </c>
      <c r="L203" s="12">
        <f t="shared" si="16"/>
        <v>1399</v>
      </c>
      <c r="M203" s="14">
        <f t="shared" si="17"/>
        <v>70.960000000000008</v>
      </c>
      <c r="N203" s="14">
        <f t="shared" si="18"/>
        <v>0.22</v>
      </c>
      <c r="O203" s="15">
        <f t="shared" si="19"/>
        <v>2.13</v>
      </c>
    </row>
    <row r="204" spans="1:15">
      <c r="A204" s="9" t="s">
        <v>22</v>
      </c>
      <c r="B204" s="10">
        <v>43718</v>
      </c>
      <c r="C204" s="11">
        <v>9</v>
      </c>
      <c r="D204" s="9">
        <v>970482</v>
      </c>
      <c r="E204" s="12">
        <v>47514</v>
      </c>
      <c r="F204" s="12">
        <v>1800</v>
      </c>
      <c r="G204" s="9" t="s">
        <v>0</v>
      </c>
      <c r="H204" s="9">
        <v>18</v>
      </c>
      <c r="I204" s="9" t="s">
        <v>37</v>
      </c>
      <c r="J204" s="9" t="s">
        <v>14</v>
      </c>
      <c r="K204" s="13">
        <f t="shared" si="15"/>
        <v>37.800000000000004</v>
      </c>
      <c r="L204" s="12">
        <f t="shared" si="16"/>
        <v>12588</v>
      </c>
      <c r="M204" s="14">
        <f t="shared" si="17"/>
        <v>47.62</v>
      </c>
      <c r="N204" s="14">
        <f t="shared" si="18"/>
        <v>0.15000000000000002</v>
      </c>
      <c r="O204" s="15">
        <f t="shared" si="19"/>
        <v>3.7899999999999996</v>
      </c>
    </row>
    <row r="205" spans="1:15">
      <c r="A205" s="9" t="s">
        <v>24</v>
      </c>
      <c r="B205" s="10">
        <v>43719</v>
      </c>
      <c r="C205" s="11">
        <v>9</v>
      </c>
      <c r="D205" s="9">
        <v>970483</v>
      </c>
      <c r="E205" s="12">
        <v>403</v>
      </c>
      <c r="F205" s="12">
        <v>200</v>
      </c>
      <c r="G205" s="9" t="s">
        <v>1</v>
      </c>
      <c r="H205" s="9">
        <v>1</v>
      </c>
      <c r="I205" s="9" t="s">
        <v>40</v>
      </c>
      <c r="J205" s="9" t="s">
        <v>17</v>
      </c>
      <c r="K205" s="13">
        <f t="shared" si="15"/>
        <v>2.1</v>
      </c>
      <c r="L205" s="12">
        <f t="shared" si="16"/>
        <v>700</v>
      </c>
      <c r="M205" s="14">
        <f t="shared" si="17"/>
        <v>95.240000000000009</v>
      </c>
      <c r="N205" s="14">
        <f t="shared" si="18"/>
        <v>0.29000000000000004</v>
      </c>
      <c r="O205" s="15">
        <f t="shared" si="19"/>
        <v>49.629999999999995</v>
      </c>
    </row>
    <row r="206" spans="1:15">
      <c r="A206" s="9" t="s">
        <v>24</v>
      </c>
      <c r="B206" s="10">
        <v>43719</v>
      </c>
      <c r="C206" s="11">
        <v>9</v>
      </c>
      <c r="D206" s="9">
        <v>970484</v>
      </c>
      <c r="E206" s="12">
        <v>12708</v>
      </c>
      <c r="F206" s="12">
        <v>930</v>
      </c>
      <c r="G206" s="9" t="s">
        <v>1</v>
      </c>
      <c r="H206" s="9">
        <v>3</v>
      </c>
      <c r="I206" s="9" t="s">
        <v>40</v>
      </c>
      <c r="J206" s="9" t="s">
        <v>17</v>
      </c>
      <c r="K206" s="13">
        <f t="shared" si="15"/>
        <v>6.3000000000000007</v>
      </c>
      <c r="L206" s="12">
        <f t="shared" si="16"/>
        <v>2098</v>
      </c>
      <c r="M206" s="14">
        <f t="shared" si="17"/>
        <v>147.62</v>
      </c>
      <c r="N206" s="14">
        <f t="shared" si="18"/>
        <v>0.45</v>
      </c>
      <c r="O206" s="15">
        <f t="shared" si="19"/>
        <v>7.3199999999999994</v>
      </c>
    </row>
    <row r="207" spans="1:15">
      <c r="A207" s="9" t="s">
        <v>33</v>
      </c>
      <c r="B207" s="10">
        <v>43720</v>
      </c>
      <c r="C207" s="11">
        <v>9</v>
      </c>
      <c r="D207" s="9">
        <v>970485</v>
      </c>
      <c r="E207" s="12">
        <v>2642</v>
      </c>
      <c r="F207" s="12">
        <v>175</v>
      </c>
      <c r="G207" s="9" t="s">
        <v>1</v>
      </c>
      <c r="H207" s="9">
        <v>1</v>
      </c>
      <c r="I207" s="9" t="s">
        <v>37</v>
      </c>
      <c r="J207" s="9" t="s">
        <v>14</v>
      </c>
      <c r="K207" s="13">
        <f t="shared" si="15"/>
        <v>2.1</v>
      </c>
      <c r="L207" s="12">
        <f t="shared" si="16"/>
        <v>700</v>
      </c>
      <c r="M207" s="14">
        <f t="shared" si="17"/>
        <v>83.34</v>
      </c>
      <c r="N207" s="14">
        <f t="shared" si="18"/>
        <v>0.25</v>
      </c>
      <c r="O207" s="15">
        <f t="shared" si="19"/>
        <v>6.63</v>
      </c>
    </row>
    <row r="208" spans="1:15">
      <c r="A208" s="9" t="s">
        <v>22</v>
      </c>
      <c r="B208" s="10">
        <v>43723</v>
      </c>
      <c r="C208" s="11">
        <v>9</v>
      </c>
      <c r="D208" s="9">
        <v>970495</v>
      </c>
      <c r="E208" s="12">
        <v>20524</v>
      </c>
      <c r="F208" s="12">
        <v>1900</v>
      </c>
      <c r="G208" s="9" t="s">
        <v>0</v>
      </c>
      <c r="H208" s="9">
        <v>26</v>
      </c>
      <c r="I208" s="9" t="s">
        <v>40</v>
      </c>
      <c r="J208" s="9" t="s">
        <v>19</v>
      </c>
      <c r="K208" s="13">
        <f t="shared" si="15"/>
        <v>54.6</v>
      </c>
      <c r="L208" s="12">
        <f t="shared" si="16"/>
        <v>18182</v>
      </c>
      <c r="M208" s="14">
        <f t="shared" si="17"/>
        <v>34.799999999999997</v>
      </c>
      <c r="N208" s="14">
        <f t="shared" si="18"/>
        <v>0.11</v>
      </c>
      <c r="O208" s="15">
        <f t="shared" si="19"/>
        <v>9.26</v>
      </c>
    </row>
    <row r="209" spans="1:15">
      <c r="A209" s="9" t="s">
        <v>24</v>
      </c>
      <c r="B209" s="10">
        <v>43724</v>
      </c>
      <c r="C209" s="11">
        <v>9</v>
      </c>
      <c r="D209" s="9">
        <v>970499</v>
      </c>
      <c r="E209" s="12">
        <v>5346</v>
      </c>
      <c r="F209" s="12">
        <v>200</v>
      </c>
      <c r="G209" s="9" t="s">
        <v>1</v>
      </c>
      <c r="H209" s="9">
        <v>1</v>
      </c>
      <c r="I209" s="9" t="s">
        <v>40</v>
      </c>
      <c r="J209" s="9" t="s">
        <v>17</v>
      </c>
      <c r="K209" s="13">
        <f t="shared" si="15"/>
        <v>2.1</v>
      </c>
      <c r="L209" s="12">
        <f t="shared" si="16"/>
        <v>700</v>
      </c>
      <c r="M209" s="14">
        <f t="shared" si="17"/>
        <v>95.240000000000009</v>
      </c>
      <c r="N209" s="14">
        <f t="shared" si="18"/>
        <v>0.29000000000000004</v>
      </c>
      <c r="O209" s="15">
        <f t="shared" si="19"/>
        <v>3.75</v>
      </c>
    </row>
    <row r="210" spans="1:15">
      <c r="A210" s="9" t="s">
        <v>22</v>
      </c>
      <c r="B210" s="10">
        <v>43727</v>
      </c>
      <c r="C210" s="11">
        <v>9</v>
      </c>
      <c r="D210" s="9">
        <v>970502</v>
      </c>
      <c r="E210" s="12">
        <v>36284</v>
      </c>
      <c r="F210" s="12">
        <v>1900</v>
      </c>
      <c r="G210" s="9" t="s">
        <v>0</v>
      </c>
      <c r="H210" s="9">
        <v>26</v>
      </c>
      <c r="I210" s="9" t="s">
        <v>40</v>
      </c>
      <c r="J210" s="9" t="s">
        <v>19</v>
      </c>
      <c r="K210" s="13">
        <f t="shared" si="15"/>
        <v>54.6</v>
      </c>
      <c r="L210" s="12">
        <f t="shared" si="16"/>
        <v>18182</v>
      </c>
      <c r="M210" s="14">
        <f t="shared" si="17"/>
        <v>34.799999999999997</v>
      </c>
      <c r="N210" s="14">
        <f t="shared" si="18"/>
        <v>0.11</v>
      </c>
      <c r="O210" s="15">
        <f t="shared" si="19"/>
        <v>5.24</v>
      </c>
    </row>
    <row r="211" spans="1:15">
      <c r="A211" s="9" t="s">
        <v>25</v>
      </c>
      <c r="B211" s="10">
        <v>43727</v>
      </c>
      <c r="C211" s="11">
        <v>9</v>
      </c>
      <c r="D211" s="9">
        <v>970503</v>
      </c>
      <c r="E211" s="12">
        <v>8539</v>
      </c>
      <c r="F211" s="12">
        <v>628</v>
      </c>
      <c r="G211" s="9" t="s">
        <v>1</v>
      </c>
      <c r="H211" s="9">
        <v>2</v>
      </c>
      <c r="I211" s="9" t="s">
        <v>43</v>
      </c>
      <c r="J211" s="9" t="s">
        <v>18</v>
      </c>
      <c r="K211" s="13">
        <f t="shared" si="15"/>
        <v>4.2</v>
      </c>
      <c r="L211" s="12">
        <f t="shared" si="16"/>
        <v>1399</v>
      </c>
      <c r="M211" s="14">
        <f t="shared" si="17"/>
        <v>149.53</v>
      </c>
      <c r="N211" s="14">
        <f t="shared" si="18"/>
        <v>0.45</v>
      </c>
      <c r="O211" s="15">
        <f t="shared" si="19"/>
        <v>7.3599999999999994</v>
      </c>
    </row>
    <row r="212" spans="1:15">
      <c r="A212" s="9" t="s">
        <v>24</v>
      </c>
      <c r="B212" s="10">
        <v>43727</v>
      </c>
      <c r="C212" s="11">
        <v>9</v>
      </c>
      <c r="D212" s="9">
        <v>970505</v>
      </c>
      <c r="E212" s="12">
        <v>3564</v>
      </c>
      <c r="F212" s="12">
        <v>200</v>
      </c>
      <c r="G212" s="9" t="s">
        <v>1</v>
      </c>
      <c r="H212" s="9">
        <v>1</v>
      </c>
      <c r="I212" s="9" t="s">
        <v>40</v>
      </c>
      <c r="J212" s="9" t="s">
        <v>17</v>
      </c>
      <c r="K212" s="13">
        <f t="shared" si="15"/>
        <v>2.1</v>
      </c>
      <c r="L212" s="12">
        <f t="shared" si="16"/>
        <v>700</v>
      </c>
      <c r="M212" s="14">
        <f t="shared" si="17"/>
        <v>95.240000000000009</v>
      </c>
      <c r="N212" s="14">
        <f t="shared" si="18"/>
        <v>0.29000000000000004</v>
      </c>
      <c r="O212" s="15">
        <f t="shared" si="19"/>
        <v>5.62</v>
      </c>
    </row>
    <row r="213" spans="1:15">
      <c r="A213" s="9" t="s">
        <v>24</v>
      </c>
      <c r="B213" s="10">
        <v>43727</v>
      </c>
      <c r="C213" s="11">
        <v>9</v>
      </c>
      <c r="D213" s="9">
        <v>970506</v>
      </c>
      <c r="E213" s="12">
        <v>6269</v>
      </c>
      <c r="F213" s="12">
        <v>282</v>
      </c>
      <c r="G213" s="9" t="s">
        <v>1</v>
      </c>
      <c r="H213" s="9">
        <v>3</v>
      </c>
      <c r="I213" s="9" t="s">
        <v>40</v>
      </c>
      <c r="J213" s="9" t="s">
        <v>17</v>
      </c>
      <c r="K213" s="13">
        <f t="shared" si="15"/>
        <v>6.3000000000000007</v>
      </c>
      <c r="L213" s="12">
        <f t="shared" si="16"/>
        <v>2098</v>
      </c>
      <c r="M213" s="14">
        <f t="shared" si="17"/>
        <v>44.769999999999996</v>
      </c>
      <c r="N213" s="14">
        <f t="shared" si="18"/>
        <v>0.14000000000000001</v>
      </c>
      <c r="O213" s="15">
        <f t="shared" si="19"/>
        <v>4.5</v>
      </c>
    </row>
    <row r="214" spans="1:15">
      <c r="A214" s="9" t="s">
        <v>22</v>
      </c>
      <c r="B214" s="10">
        <v>43727</v>
      </c>
      <c r="C214" s="11">
        <v>9</v>
      </c>
      <c r="D214" s="9">
        <v>970510</v>
      </c>
      <c r="E214" s="12">
        <v>14869</v>
      </c>
      <c r="F214" s="12">
        <v>473</v>
      </c>
      <c r="G214" s="9" t="s">
        <v>1</v>
      </c>
      <c r="H214" s="9">
        <v>3</v>
      </c>
      <c r="I214" s="9" t="s">
        <v>37</v>
      </c>
      <c r="J214" s="9" t="s">
        <v>14</v>
      </c>
      <c r="K214" s="13">
        <f t="shared" si="15"/>
        <v>6.3000000000000007</v>
      </c>
      <c r="L214" s="12">
        <f t="shared" si="16"/>
        <v>2098</v>
      </c>
      <c r="M214" s="14">
        <f t="shared" si="17"/>
        <v>75.08</v>
      </c>
      <c r="N214" s="14">
        <f t="shared" si="18"/>
        <v>0.23</v>
      </c>
      <c r="O214" s="15">
        <f t="shared" si="19"/>
        <v>3.19</v>
      </c>
    </row>
    <row r="215" spans="1:15">
      <c r="A215" s="9" t="s">
        <v>33</v>
      </c>
      <c r="B215" s="10">
        <v>43734</v>
      </c>
      <c r="C215" s="11">
        <v>9</v>
      </c>
      <c r="D215" s="9">
        <v>970516</v>
      </c>
      <c r="E215" s="12">
        <v>8176</v>
      </c>
      <c r="F215" s="12">
        <v>468</v>
      </c>
      <c r="G215" s="9" t="s">
        <v>1</v>
      </c>
      <c r="H215" s="9">
        <v>2</v>
      </c>
      <c r="I215" s="9" t="s">
        <v>37</v>
      </c>
      <c r="J215" s="9" t="s">
        <v>16</v>
      </c>
      <c r="K215" s="13">
        <f t="shared" si="15"/>
        <v>4.2</v>
      </c>
      <c r="L215" s="12">
        <f t="shared" si="16"/>
        <v>1399</v>
      </c>
      <c r="M215" s="14">
        <f t="shared" si="17"/>
        <v>111.43</v>
      </c>
      <c r="N215" s="14">
        <f t="shared" si="18"/>
        <v>0.34</v>
      </c>
      <c r="O215" s="15">
        <f t="shared" si="19"/>
        <v>5.7299999999999995</v>
      </c>
    </row>
    <row r="216" spans="1:15">
      <c r="A216" s="9" t="s">
        <v>22</v>
      </c>
      <c r="B216" s="10">
        <v>43734</v>
      </c>
      <c r="C216" s="11">
        <v>9</v>
      </c>
      <c r="D216" s="9">
        <v>970517</v>
      </c>
      <c r="E216" s="12">
        <v>13728</v>
      </c>
      <c r="F216" s="12">
        <v>241</v>
      </c>
      <c r="G216" s="9" t="s">
        <v>1</v>
      </c>
      <c r="H216" s="9">
        <v>2</v>
      </c>
      <c r="I216" s="9" t="s">
        <v>37</v>
      </c>
      <c r="J216" s="9" t="s">
        <v>14</v>
      </c>
      <c r="K216" s="13">
        <f t="shared" si="15"/>
        <v>4.2</v>
      </c>
      <c r="L216" s="12">
        <f t="shared" si="16"/>
        <v>1399</v>
      </c>
      <c r="M216" s="14">
        <f t="shared" si="17"/>
        <v>57.39</v>
      </c>
      <c r="N216" s="14">
        <f t="shared" si="18"/>
        <v>0.18000000000000002</v>
      </c>
      <c r="O216" s="15">
        <f t="shared" si="19"/>
        <v>1.76</v>
      </c>
    </row>
    <row r="217" spans="1:15">
      <c r="A217" s="9" t="s">
        <v>22</v>
      </c>
      <c r="B217" s="10">
        <v>43734</v>
      </c>
      <c r="C217" s="11">
        <v>9</v>
      </c>
      <c r="D217" s="9">
        <v>970518</v>
      </c>
      <c r="E217" s="12">
        <v>14424</v>
      </c>
      <c r="F217" s="12">
        <v>607</v>
      </c>
      <c r="G217" s="9" t="s">
        <v>1</v>
      </c>
      <c r="H217" s="9">
        <v>3</v>
      </c>
      <c r="I217" s="9" t="s">
        <v>37</v>
      </c>
      <c r="J217" s="9" t="s">
        <v>14</v>
      </c>
      <c r="K217" s="13">
        <f t="shared" si="15"/>
        <v>6.3000000000000007</v>
      </c>
      <c r="L217" s="12">
        <f t="shared" si="16"/>
        <v>2098</v>
      </c>
      <c r="M217" s="14">
        <f t="shared" si="17"/>
        <v>96.350000000000009</v>
      </c>
      <c r="N217" s="14">
        <f t="shared" si="18"/>
        <v>0.29000000000000004</v>
      </c>
      <c r="O217" s="15">
        <f t="shared" si="19"/>
        <v>4.21</v>
      </c>
    </row>
    <row r="218" spans="1:15">
      <c r="A218" s="9" t="s">
        <v>25</v>
      </c>
      <c r="B218" s="10">
        <v>43734</v>
      </c>
      <c r="C218" s="11">
        <v>9</v>
      </c>
      <c r="D218" s="9">
        <v>970519</v>
      </c>
      <c r="E218" s="12">
        <v>17079</v>
      </c>
      <c r="F218" s="12">
        <v>987</v>
      </c>
      <c r="G218" s="9" t="s">
        <v>0</v>
      </c>
      <c r="H218" s="9">
        <v>4</v>
      </c>
      <c r="I218" s="9" t="s">
        <v>43</v>
      </c>
      <c r="J218" s="9" t="s">
        <v>18</v>
      </c>
      <c r="K218" s="13">
        <f t="shared" si="15"/>
        <v>8.4</v>
      </c>
      <c r="L218" s="12">
        <f t="shared" si="16"/>
        <v>2798</v>
      </c>
      <c r="M218" s="14">
        <f t="shared" si="17"/>
        <v>117.5</v>
      </c>
      <c r="N218" s="14">
        <f t="shared" si="18"/>
        <v>0.36</v>
      </c>
      <c r="O218" s="15">
        <f t="shared" si="19"/>
        <v>5.7799999999999994</v>
      </c>
    </row>
    <row r="219" spans="1:15">
      <c r="A219" s="9" t="s">
        <v>26</v>
      </c>
      <c r="B219" s="10">
        <v>43734</v>
      </c>
      <c r="C219" s="11">
        <v>9</v>
      </c>
      <c r="D219" s="9">
        <v>970520</v>
      </c>
      <c r="E219" s="12">
        <v>1433</v>
      </c>
      <c r="F219" s="12">
        <v>135</v>
      </c>
      <c r="G219" s="9" t="s">
        <v>1</v>
      </c>
      <c r="H219" s="9">
        <v>1</v>
      </c>
      <c r="I219" s="9" t="s">
        <v>37</v>
      </c>
      <c r="J219" s="9" t="s">
        <v>16</v>
      </c>
      <c r="K219" s="13">
        <f t="shared" si="15"/>
        <v>2.1</v>
      </c>
      <c r="L219" s="12">
        <f t="shared" si="16"/>
        <v>700</v>
      </c>
      <c r="M219" s="14">
        <f t="shared" si="17"/>
        <v>64.290000000000006</v>
      </c>
      <c r="N219" s="14">
        <f t="shared" si="18"/>
        <v>0.2</v>
      </c>
      <c r="O219" s="15">
        <f t="shared" si="19"/>
        <v>9.43</v>
      </c>
    </row>
    <row r="220" spans="1:15">
      <c r="A220" s="9" t="s">
        <v>22</v>
      </c>
      <c r="B220" s="10">
        <v>43734</v>
      </c>
      <c r="C220" s="11">
        <v>9</v>
      </c>
      <c r="D220" s="9">
        <v>970522</v>
      </c>
      <c r="E220" s="12">
        <v>9966</v>
      </c>
      <c r="F220" s="12">
        <v>932</v>
      </c>
      <c r="G220" s="9" t="s">
        <v>1</v>
      </c>
      <c r="H220" s="9">
        <v>3</v>
      </c>
      <c r="I220" s="9" t="s">
        <v>37</v>
      </c>
      <c r="J220" s="9" t="s">
        <v>14</v>
      </c>
      <c r="K220" s="13">
        <f t="shared" si="15"/>
        <v>6.3000000000000007</v>
      </c>
      <c r="L220" s="12">
        <f t="shared" si="16"/>
        <v>2098</v>
      </c>
      <c r="M220" s="14">
        <f t="shared" si="17"/>
        <v>147.94</v>
      </c>
      <c r="N220" s="14">
        <f t="shared" si="18"/>
        <v>0.45</v>
      </c>
      <c r="O220" s="15">
        <f t="shared" si="19"/>
        <v>9.36</v>
      </c>
    </row>
    <row r="221" spans="1:15">
      <c r="A221" s="9" t="s">
        <v>29</v>
      </c>
      <c r="B221" s="10">
        <v>43734</v>
      </c>
      <c r="C221" s="11">
        <v>9</v>
      </c>
      <c r="D221" s="9">
        <v>970524</v>
      </c>
      <c r="E221" s="12">
        <v>1344</v>
      </c>
      <c r="F221" s="12">
        <v>140</v>
      </c>
      <c r="G221" s="9" t="s">
        <v>1</v>
      </c>
      <c r="H221" s="9">
        <v>1</v>
      </c>
      <c r="I221" s="9" t="s">
        <v>37</v>
      </c>
      <c r="J221" s="9" t="s">
        <v>16</v>
      </c>
      <c r="K221" s="13">
        <f t="shared" si="15"/>
        <v>2.1</v>
      </c>
      <c r="L221" s="12">
        <f t="shared" si="16"/>
        <v>700</v>
      </c>
      <c r="M221" s="14">
        <f t="shared" si="17"/>
        <v>66.67</v>
      </c>
      <c r="N221" s="14">
        <f t="shared" si="18"/>
        <v>0.2</v>
      </c>
      <c r="O221" s="15">
        <f t="shared" si="19"/>
        <v>10.42</v>
      </c>
    </row>
    <row r="222" spans="1:15">
      <c r="A222" s="9" t="s">
        <v>24</v>
      </c>
      <c r="B222" s="10">
        <v>43734</v>
      </c>
      <c r="C222" s="11">
        <v>9</v>
      </c>
      <c r="D222" s="9">
        <v>970528</v>
      </c>
      <c r="E222" s="12">
        <v>27237</v>
      </c>
      <c r="F222" s="12">
        <v>636</v>
      </c>
      <c r="G222" s="9" t="s">
        <v>1</v>
      </c>
      <c r="H222" s="9">
        <v>6</v>
      </c>
      <c r="I222" s="9" t="s">
        <v>40</v>
      </c>
      <c r="J222" s="9" t="s">
        <v>17</v>
      </c>
      <c r="K222" s="13">
        <f t="shared" si="15"/>
        <v>12.600000000000001</v>
      </c>
      <c r="L222" s="12">
        <f t="shared" si="16"/>
        <v>4196</v>
      </c>
      <c r="M222" s="14">
        <f t="shared" si="17"/>
        <v>50.48</v>
      </c>
      <c r="N222" s="14">
        <f t="shared" si="18"/>
        <v>0.16</v>
      </c>
      <c r="O222" s="15">
        <f t="shared" si="19"/>
        <v>2.34</v>
      </c>
    </row>
    <row r="223" spans="1:15">
      <c r="A223" s="9" t="s">
        <v>22</v>
      </c>
      <c r="B223" s="10">
        <v>43734</v>
      </c>
      <c r="C223" s="11">
        <v>9</v>
      </c>
      <c r="D223" s="9">
        <v>970529</v>
      </c>
      <c r="E223" s="12">
        <v>9188</v>
      </c>
      <c r="F223" s="12">
        <v>940</v>
      </c>
      <c r="G223" s="9" t="s">
        <v>1</v>
      </c>
      <c r="H223" s="9">
        <v>2</v>
      </c>
      <c r="I223" s="9" t="s">
        <v>37</v>
      </c>
      <c r="J223" s="9" t="s">
        <v>14</v>
      </c>
      <c r="K223" s="13">
        <f t="shared" si="15"/>
        <v>4.2</v>
      </c>
      <c r="L223" s="12">
        <f t="shared" si="16"/>
        <v>1399</v>
      </c>
      <c r="M223" s="14">
        <f t="shared" si="17"/>
        <v>223.81</v>
      </c>
      <c r="N223" s="14">
        <f t="shared" si="18"/>
        <v>0.68</v>
      </c>
      <c r="O223" s="15">
        <f t="shared" si="19"/>
        <v>10.24</v>
      </c>
    </row>
    <row r="224" spans="1:15">
      <c r="A224" s="9" t="s">
        <v>24</v>
      </c>
      <c r="B224" s="10">
        <v>43734</v>
      </c>
      <c r="C224" s="11">
        <v>9</v>
      </c>
      <c r="D224" s="9">
        <v>970532</v>
      </c>
      <c r="E224" s="12">
        <v>34425</v>
      </c>
      <c r="F224" s="12">
        <v>557</v>
      </c>
      <c r="G224" s="9" t="s">
        <v>1</v>
      </c>
      <c r="H224" s="9">
        <v>9</v>
      </c>
      <c r="I224" s="9" t="s">
        <v>40</v>
      </c>
      <c r="J224" s="9" t="s">
        <v>17</v>
      </c>
      <c r="K224" s="13">
        <f t="shared" si="15"/>
        <v>18.900000000000002</v>
      </c>
      <c r="L224" s="12">
        <f t="shared" si="16"/>
        <v>6294</v>
      </c>
      <c r="M224" s="14">
        <f t="shared" si="17"/>
        <v>29.48</v>
      </c>
      <c r="N224" s="14">
        <f t="shared" si="18"/>
        <v>0.09</v>
      </c>
      <c r="O224" s="15">
        <f t="shared" si="19"/>
        <v>1.62</v>
      </c>
    </row>
    <row r="225" spans="1:15">
      <c r="A225" s="9" t="s">
        <v>22</v>
      </c>
      <c r="B225" s="10">
        <v>43738</v>
      </c>
      <c r="C225" s="11">
        <v>9</v>
      </c>
      <c r="D225" s="9">
        <v>970534</v>
      </c>
      <c r="E225" s="12">
        <v>11077</v>
      </c>
      <c r="F225" s="12">
        <v>543</v>
      </c>
      <c r="G225" s="9" t="s">
        <v>1</v>
      </c>
      <c r="H225" s="9">
        <v>3</v>
      </c>
      <c r="I225" s="9" t="s">
        <v>37</v>
      </c>
      <c r="J225" s="9" t="s">
        <v>14</v>
      </c>
      <c r="K225" s="13">
        <f t="shared" si="15"/>
        <v>6.3000000000000007</v>
      </c>
      <c r="L225" s="12">
        <f t="shared" si="16"/>
        <v>2098</v>
      </c>
      <c r="M225" s="14">
        <f t="shared" si="17"/>
        <v>86.2</v>
      </c>
      <c r="N225" s="14">
        <f t="shared" si="18"/>
        <v>0.26</v>
      </c>
      <c r="O225" s="15">
        <f t="shared" si="19"/>
        <v>4.91</v>
      </c>
    </row>
    <row r="226" spans="1:15">
      <c r="A226" s="9" t="s">
        <v>30</v>
      </c>
      <c r="B226" s="10">
        <v>43738</v>
      </c>
      <c r="C226" s="11">
        <v>9</v>
      </c>
      <c r="D226" s="9">
        <v>970535</v>
      </c>
      <c r="E226" s="12">
        <v>7363</v>
      </c>
      <c r="F226" s="12">
        <v>580</v>
      </c>
      <c r="G226" s="9" t="s">
        <v>1</v>
      </c>
      <c r="H226" s="9">
        <v>4</v>
      </c>
      <c r="I226" s="9" t="s">
        <v>37</v>
      </c>
      <c r="J226" s="9" t="s">
        <v>16</v>
      </c>
      <c r="K226" s="13">
        <f t="shared" si="15"/>
        <v>8.4</v>
      </c>
      <c r="L226" s="12">
        <f t="shared" si="16"/>
        <v>2798</v>
      </c>
      <c r="M226" s="14">
        <f t="shared" si="17"/>
        <v>69.050000000000011</v>
      </c>
      <c r="N226" s="14">
        <f t="shared" si="18"/>
        <v>0.21000000000000002</v>
      </c>
      <c r="O226" s="15">
        <f t="shared" si="19"/>
        <v>7.88</v>
      </c>
    </row>
    <row r="227" spans="1:15">
      <c r="A227" s="9" t="s">
        <v>33</v>
      </c>
      <c r="B227" s="10">
        <v>43738</v>
      </c>
      <c r="C227" s="11">
        <v>9</v>
      </c>
      <c r="D227" s="9">
        <v>970536</v>
      </c>
      <c r="E227" s="12">
        <v>3880</v>
      </c>
      <c r="F227" s="12">
        <v>838</v>
      </c>
      <c r="G227" s="9" t="s">
        <v>1</v>
      </c>
      <c r="H227" s="9">
        <v>6</v>
      </c>
      <c r="I227" s="9" t="s">
        <v>37</v>
      </c>
      <c r="J227" s="9" t="s">
        <v>14</v>
      </c>
      <c r="K227" s="13">
        <f t="shared" si="15"/>
        <v>12.600000000000001</v>
      </c>
      <c r="L227" s="12">
        <f t="shared" si="16"/>
        <v>4196</v>
      </c>
      <c r="M227" s="14">
        <f t="shared" si="17"/>
        <v>66.510000000000005</v>
      </c>
      <c r="N227" s="14">
        <f t="shared" si="18"/>
        <v>0.2</v>
      </c>
      <c r="O227" s="15">
        <f t="shared" si="19"/>
        <v>21.6</v>
      </c>
    </row>
    <row r="228" spans="1:15">
      <c r="A228" s="9" t="s">
        <v>33</v>
      </c>
      <c r="B228" s="10">
        <v>43738</v>
      </c>
      <c r="C228" s="11">
        <v>9</v>
      </c>
      <c r="D228" s="9">
        <v>970539</v>
      </c>
      <c r="E228" s="12">
        <v>8008</v>
      </c>
      <c r="F228" s="12">
        <v>351</v>
      </c>
      <c r="G228" s="9" t="s">
        <v>1</v>
      </c>
      <c r="H228" s="9">
        <v>2</v>
      </c>
      <c r="I228" s="9" t="s">
        <v>37</v>
      </c>
      <c r="J228" s="9" t="s">
        <v>16</v>
      </c>
      <c r="K228" s="13">
        <f t="shared" si="15"/>
        <v>4.2</v>
      </c>
      <c r="L228" s="12">
        <f t="shared" si="16"/>
        <v>1399</v>
      </c>
      <c r="M228" s="14">
        <f t="shared" si="17"/>
        <v>83.58</v>
      </c>
      <c r="N228" s="14">
        <f t="shared" si="18"/>
        <v>0.26</v>
      </c>
      <c r="O228" s="15">
        <f t="shared" si="19"/>
        <v>4.3899999999999997</v>
      </c>
    </row>
    <row r="229" spans="1:15">
      <c r="A229" s="9" t="s">
        <v>24</v>
      </c>
      <c r="B229" s="10">
        <v>43738</v>
      </c>
      <c r="C229" s="11">
        <v>9</v>
      </c>
      <c r="D229" s="9">
        <v>970540</v>
      </c>
      <c r="E229" s="12">
        <v>992</v>
      </c>
      <c r="F229" s="12">
        <v>200</v>
      </c>
      <c r="G229" s="9" t="s">
        <v>1</v>
      </c>
      <c r="H229" s="9">
        <v>1</v>
      </c>
      <c r="I229" s="9" t="s">
        <v>40</v>
      </c>
      <c r="J229" s="9" t="s">
        <v>17</v>
      </c>
      <c r="K229" s="13">
        <f t="shared" si="15"/>
        <v>2.1</v>
      </c>
      <c r="L229" s="12">
        <f t="shared" si="16"/>
        <v>700</v>
      </c>
      <c r="M229" s="14">
        <f t="shared" si="17"/>
        <v>95.240000000000009</v>
      </c>
      <c r="N229" s="14">
        <f t="shared" si="18"/>
        <v>0.29000000000000004</v>
      </c>
      <c r="O229" s="15">
        <f t="shared" si="19"/>
        <v>20.170000000000002</v>
      </c>
    </row>
    <row r="230" spans="1:15">
      <c r="A230" s="9" t="s">
        <v>29</v>
      </c>
      <c r="B230" s="10">
        <v>43769</v>
      </c>
      <c r="C230" s="11">
        <v>10</v>
      </c>
      <c r="D230" s="9">
        <v>970545</v>
      </c>
      <c r="E230" s="12">
        <v>1471</v>
      </c>
      <c r="F230" s="12">
        <v>216</v>
      </c>
      <c r="G230" s="9" t="s">
        <v>1</v>
      </c>
      <c r="H230" s="9">
        <v>1</v>
      </c>
      <c r="I230" s="9" t="s">
        <v>37</v>
      </c>
      <c r="J230" s="9" t="s">
        <v>16</v>
      </c>
      <c r="K230" s="13">
        <f t="shared" si="15"/>
        <v>2.1</v>
      </c>
      <c r="L230" s="12">
        <f t="shared" si="16"/>
        <v>700</v>
      </c>
      <c r="M230" s="14">
        <f t="shared" si="17"/>
        <v>102.86</v>
      </c>
      <c r="N230" s="14">
        <f t="shared" si="18"/>
        <v>0.31</v>
      </c>
      <c r="O230" s="15">
        <f t="shared" si="19"/>
        <v>14.69</v>
      </c>
    </row>
    <row r="231" spans="1:15">
      <c r="A231" s="9" t="s">
        <v>28</v>
      </c>
      <c r="B231" s="10">
        <v>43769</v>
      </c>
      <c r="C231" s="11">
        <v>10</v>
      </c>
      <c r="D231" s="9">
        <v>970546</v>
      </c>
      <c r="E231" s="12">
        <v>7593</v>
      </c>
      <c r="F231" s="12">
        <v>221</v>
      </c>
      <c r="G231" s="9" t="s">
        <v>1</v>
      </c>
      <c r="H231" s="9">
        <v>1</v>
      </c>
      <c r="I231" s="9" t="s">
        <v>37</v>
      </c>
      <c r="J231" s="9" t="s">
        <v>16</v>
      </c>
      <c r="K231" s="13">
        <f t="shared" si="15"/>
        <v>2.1</v>
      </c>
      <c r="L231" s="12">
        <f t="shared" si="16"/>
        <v>700</v>
      </c>
      <c r="M231" s="14">
        <f t="shared" si="17"/>
        <v>105.24000000000001</v>
      </c>
      <c r="N231" s="14">
        <f t="shared" si="18"/>
        <v>0.32</v>
      </c>
      <c r="O231" s="15">
        <f t="shared" si="19"/>
        <v>2.92</v>
      </c>
    </row>
    <row r="232" spans="1:15">
      <c r="A232" s="9" t="s">
        <v>24</v>
      </c>
      <c r="B232" s="10">
        <v>43769</v>
      </c>
      <c r="C232" s="11">
        <v>10</v>
      </c>
      <c r="D232" s="9">
        <v>970548</v>
      </c>
      <c r="E232" s="12">
        <v>28557</v>
      </c>
      <c r="F232" s="12">
        <v>498</v>
      </c>
      <c r="G232" s="9" t="s">
        <v>1</v>
      </c>
      <c r="H232" s="9">
        <v>8</v>
      </c>
      <c r="I232" s="9" t="s">
        <v>40</v>
      </c>
      <c r="J232" s="9" t="s">
        <v>17</v>
      </c>
      <c r="K232" s="13">
        <f t="shared" si="15"/>
        <v>16.8</v>
      </c>
      <c r="L232" s="12">
        <f t="shared" si="16"/>
        <v>5595</v>
      </c>
      <c r="M232" s="14">
        <f t="shared" si="17"/>
        <v>29.650000000000002</v>
      </c>
      <c r="N232" s="14">
        <f t="shared" si="18"/>
        <v>0.09</v>
      </c>
      <c r="O232" s="15">
        <f t="shared" si="19"/>
        <v>1.75</v>
      </c>
    </row>
    <row r="233" spans="1:15">
      <c r="A233" s="9" t="s">
        <v>31</v>
      </c>
      <c r="B233" s="10">
        <v>43769</v>
      </c>
      <c r="C233" s="11">
        <v>10</v>
      </c>
      <c r="D233" s="9">
        <v>970549</v>
      </c>
      <c r="E233" s="12">
        <v>15859</v>
      </c>
      <c r="F233" s="12">
        <v>651</v>
      </c>
      <c r="G233" s="9" t="s">
        <v>1</v>
      </c>
      <c r="H233" s="9">
        <v>4</v>
      </c>
      <c r="I233" s="9" t="s">
        <v>40</v>
      </c>
      <c r="J233" s="9" t="s">
        <v>16</v>
      </c>
      <c r="K233" s="13">
        <f t="shared" si="15"/>
        <v>8.4</v>
      </c>
      <c r="L233" s="12">
        <f t="shared" si="16"/>
        <v>2798</v>
      </c>
      <c r="M233" s="14">
        <f t="shared" si="17"/>
        <v>77.5</v>
      </c>
      <c r="N233" s="14">
        <f t="shared" si="18"/>
        <v>0.24000000000000002</v>
      </c>
      <c r="O233" s="15">
        <f t="shared" si="19"/>
        <v>4.1099999999999994</v>
      </c>
    </row>
    <row r="234" spans="1:15">
      <c r="A234" s="9" t="s">
        <v>25</v>
      </c>
      <c r="B234" s="10">
        <v>43769</v>
      </c>
      <c r="C234" s="11">
        <v>10</v>
      </c>
      <c r="D234" s="9">
        <v>970554</v>
      </c>
      <c r="E234" s="12">
        <v>89223</v>
      </c>
      <c r="F234" s="12">
        <v>2958</v>
      </c>
      <c r="G234" s="9" t="s">
        <v>0</v>
      </c>
      <c r="H234" s="9">
        <v>31</v>
      </c>
      <c r="I234" s="9" t="s">
        <v>43</v>
      </c>
      <c r="J234" s="9" t="s">
        <v>18</v>
      </c>
      <c r="K234" s="13">
        <f t="shared" si="15"/>
        <v>65.100000000000009</v>
      </c>
      <c r="L234" s="12">
        <f t="shared" si="16"/>
        <v>21679</v>
      </c>
      <c r="M234" s="14">
        <f t="shared" si="17"/>
        <v>45.44</v>
      </c>
      <c r="N234" s="14">
        <f t="shared" si="18"/>
        <v>0.14000000000000001</v>
      </c>
      <c r="O234" s="15">
        <f t="shared" si="19"/>
        <v>3.32</v>
      </c>
    </row>
    <row r="235" spans="1:15">
      <c r="A235" s="9" t="s">
        <v>22</v>
      </c>
      <c r="B235" s="10">
        <v>43769</v>
      </c>
      <c r="C235" s="11">
        <v>10</v>
      </c>
      <c r="D235" s="9">
        <v>970556</v>
      </c>
      <c r="E235" s="12">
        <v>26827</v>
      </c>
      <c r="F235" s="12">
        <v>2077</v>
      </c>
      <c r="G235" s="9" t="s">
        <v>0</v>
      </c>
      <c r="H235" s="9">
        <v>26</v>
      </c>
      <c r="I235" s="9" t="s">
        <v>40</v>
      </c>
      <c r="J235" s="9" t="s">
        <v>19</v>
      </c>
      <c r="K235" s="13">
        <f t="shared" si="15"/>
        <v>54.6</v>
      </c>
      <c r="L235" s="12">
        <f t="shared" si="16"/>
        <v>18182</v>
      </c>
      <c r="M235" s="14">
        <f t="shared" si="17"/>
        <v>38.049999999999997</v>
      </c>
      <c r="N235" s="14">
        <f t="shared" si="18"/>
        <v>0.12</v>
      </c>
      <c r="O235" s="15">
        <f t="shared" si="19"/>
        <v>7.75</v>
      </c>
    </row>
    <row r="236" spans="1:15">
      <c r="A236" s="9" t="s">
        <v>31</v>
      </c>
      <c r="B236" s="10">
        <v>43769</v>
      </c>
      <c r="C236" s="11">
        <v>10</v>
      </c>
      <c r="D236" s="9">
        <v>970559</v>
      </c>
      <c r="E236" s="12">
        <v>23370</v>
      </c>
      <c r="F236" s="12">
        <v>514</v>
      </c>
      <c r="G236" s="9" t="s">
        <v>1</v>
      </c>
      <c r="H236" s="9">
        <v>5</v>
      </c>
      <c r="I236" s="9" t="s">
        <v>40</v>
      </c>
      <c r="J236" s="9" t="s">
        <v>16</v>
      </c>
      <c r="K236" s="13">
        <f t="shared" si="15"/>
        <v>10.5</v>
      </c>
      <c r="L236" s="12">
        <f t="shared" si="16"/>
        <v>3497</v>
      </c>
      <c r="M236" s="14">
        <f t="shared" si="17"/>
        <v>48.96</v>
      </c>
      <c r="N236" s="14">
        <f t="shared" si="18"/>
        <v>0.15000000000000002</v>
      </c>
      <c r="O236" s="15">
        <f t="shared" si="19"/>
        <v>2.1999999999999997</v>
      </c>
    </row>
    <row r="237" spans="1:15">
      <c r="A237" s="9" t="s">
        <v>24</v>
      </c>
      <c r="B237" s="10">
        <v>43769</v>
      </c>
      <c r="C237" s="11">
        <v>10</v>
      </c>
      <c r="D237" s="9">
        <v>970562</v>
      </c>
      <c r="E237" s="12">
        <v>51867</v>
      </c>
      <c r="F237" s="12">
        <v>773</v>
      </c>
      <c r="G237" s="9" t="s">
        <v>0</v>
      </c>
      <c r="H237" s="9">
        <v>15</v>
      </c>
      <c r="I237" s="9" t="s">
        <v>40</v>
      </c>
      <c r="J237" s="9" t="s">
        <v>17</v>
      </c>
      <c r="K237" s="13">
        <f t="shared" si="15"/>
        <v>31.5</v>
      </c>
      <c r="L237" s="12">
        <f t="shared" si="16"/>
        <v>10490</v>
      </c>
      <c r="M237" s="14">
        <f t="shared" si="17"/>
        <v>24.540000000000003</v>
      </c>
      <c r="N237" s="14">
        <f t="shared" si="18"/>
        <v>0.08</v>
      </c>
      <c r="O237" s="15">
        <f t="shared" si="19"/>
        <v>1.5</v>
      </c>
    </row>
    <row r="238" spans="1:15">
      <c r="A238" s="9" t="s">
        <v>24</v>
      </c>
      <c r="B238" s="10">
        <v>43769</v>
      </c>
      <c r="C238" s="11">
        <v>10</v>
      </c>
      <c r="D238" s="9">
        <v>970563</v>
      </c>
      <c r="E238" s="12">
        <v>18152</v>
      </c>
      <c r="F238" s="12">
        <v>676</v>
      </c>
      <c r="G238" s="9" t="s">
        <v>1</v>
      </c>
      <c r="H238" s="9">
        <v>7</v>
      </c>
      <c r="I238" s="9" t="s">
        <v>40</v>
      </c>
      <c r="J238" s="9" t="s">
        <v>17</v>
      </c>
      <c r="K238" s="13">
        <f t="shared" si="15"/>
        <v>14.700000000000001</v>
      </c>
      <c r="L238" s="12">
        <f t="shared" si="16"/>
        <v>4896</v>
      </c>
      <c r="M238" s="14">
        <f t="shared" si="17"/>
        <v>45.989999999999995</v>
      </c>
      <c r="N238" s="14">
        <f t="shared" si="18"/>
        <v>0.14000000000000001</v>
      </c>
      <c r="O238" s="15">
        <f t="shared" si="19"/>
        <v>3.73</v>
      </c>
    </row>
    <row r="239" spans="1:15">
      <c r="A239" s="9" t="s">
        <v>22</v>
      </c>
      <c r="B239" s="10">
        <v>43769</v>
      </c>
      <c r="C239" s="11">
        <v>10</v>
      </c>
      <c r="D239" s="9">
        <v>970564</v>
      </c>
      <c r="E239" s="12">
        <v>1876</v>
      </c>
      <c r="F239" s="12">
        <v>278</v>
      </c>
      <c r="G239" s="9" t="s">
        <v>1</v>
      </c>
      <c r="H239" s="9">
        <v>1</v>
      </c>
      <c r="I239" s="9" t="s">
        <v>37</v>
      </c>
      <c r="J239" s="9" t="s">
        <v>14</v>
      </c>
      <c r="K239" s="13">
        <f t="shared" si="15"/>
        <v>2.1</v>
      </c>
      <c r="L239" s="12">
        <f t="shared" si="16"/>
        <v>700</v>
      </c>
      <c r="M239" s="14">
        <f t="shared" si="17"/>
        <v>132.38999999999999</v>
      </c>
      <c r="N239" s="14">
        <f t="shared" si="18"/>
        <v>0.4</v>
      </c>
      <c r="O239" s="15">
        <f t="shared" si="19"/>
        <v>14.82</v>
      </c>
    </row>
    <row r="240" spans="1:15">
      <c r="A240" s="9" t="s">
        <v>30</v>
      </c>
      <c r="B240" s="10">
        <v>43769</v>
      </c>
      <c r="C240" s="11">
        <v>10</v>
      </c>
      <c r="D240" s="9">
        <v>970565</v>
      </c>
      <c r="E240" s="12">
        <v>6062</v>
      </c>
      <c r="F240" s="12">
        <v>461</v>
      </c>
      <c r="G240" s="9" t="s">
        <v>1</v>
      </c>
      <c r="H240" s="9">
        <v>2</v>
      </c>
      <c r="I240" s="9" t="s">
        <v>37</v>
      </c>
      <c r="J240" s="9" t="s">
        <v>16</v>
      </c>
      <c r="K240" s="13">
        <f t="shared" si="15"/>
        <v>4.2</v>
      </c>
      <c r="L240" s="12">
        <f t="shared" si="16"/>
        <v>1399</v>
      </c>
      <c r="M240" s="14">
        <f t="shared" si="17"/>
        <v>109.77000000000001</v>
      </c>
      <c r="N240" s="14">
        <f t="shared" si="18"/>
        <v>0.33</v>
      </c>
      <c r="O240" s="15">
        <f t="shared" si="19"/>
        <v>7.6099999999999994</v>
      </c>
    </row>
    <row r="241" spans="1:15">
      <c r="A241" s="9" t="s">
        <v>22</v>
      </c>
      <c r="B241" s="10">
        <v>43769</v>
      </c>
      <c r="C241" s="11">
        <v>10</v>
      </c>
      <c r="D241" s="9">
        <v>970569</v>
      </c>
      <c r="E241" s="12">
        <v>18407</v>
      </c>
      <c r="F241" s="12">
        <v>2077</v>
      </c>
      <c r="G241" s="9" t="s">
        <v>0</v>
      </c>
      <c r="H241" s="9">
        <v>26</v>
      </c>
      <c r="I241" s="9" t="s">
        <v>40</v>
      </c>
      <c r="J241" s="9" t="s">
        <v>19</v>
      </c>
      <c r="K241" s="13">
        <f t="shared" si="15"/>
        <v>54.6</v>
      </c>
      <c r="L241" s="12">
        <f t="shared" si="16"/>
        <v>18182</v>
      </c>
      <c r="M241" s="14">
        <f t="shared" si="17"/>
        <v>38.049999999999997</v>
      </c>
      <c r="N241" s="14">
        <f t="shared" si="18"/>
        <v>0.12</v>
      </c>
      <c r="O241" s="15">
        <f t="shared" si="19"/>
        <v>11.29</v>
      </c>
    </row>
    <row r="242" spans="1:15">
      <c r="A242" s="9" t="s">
        <v>22</v>
      </c>
      <c r="B242" s="10">
        <v>43769</v>
      </c>
      <c r="C242" s="11">
        <v>10</v>
      </c>
      <c r="D242" s="9">
        <v>970570</v>
      </c>
      <c r="E242" s="12">
        <v>7271</v>
      </c>
      <c r="F242" s="12">
        <v>1365</v>
      </c>
      <c r="G242" s="9" t="s">
        <v>0</v>
      </c>
      <c r="H242" s="9">
        <v>10</v>
      </c>
      <c r="I242" s="9" t="s">
        <v>37</v>
      </c>
      <c r="J242" s="9" t="s">
        <v>14</v>
      </c>
      <c r="K242" s="13">
        <f t="shared" si="15"/>
        <v>21</v>
      </c>
      <c r="L242" s="12">
        <f t="shared" si="16"/>
        <v>6993</v>
      </c>
      <c r="M242" s="14">
        <f t="shared" si="17"/>
        <v>65</v>
      </c>
      <c r="N242" s="14">
        <f t="shared" si="18"/>
        <v>0.2</v>
      </c>
      <c r="O242" s="15">
        <f t="shared" si="19"/>
        <v>18.78</v>
      </c>
    </row>
    <row r="243" spans="1:15">
      <c r="A243" s="9" t="s">
        <v>22</v>
      </c>
      <c r="B243" s="10">
        <v>43769</v>
      </c>
      <c r="C243" s="11">
        <v>10</v>
      </c>
      <c r="D243" s="9">
        <v>970572</v>
      </c>
      <c r="E243" s="12">
        <v>26671</v>
      </c>
      <c r="F243" s="12">
        <v>723</v>
      </c>
      <c r="G243" s="9" t="s">
        <v>1</v>
      </c>
      <c r="H243" s="9">
        <v>5</v>
      </c>
      <c r="I243" s="9" t="s">
        <v>37</v>
      </c>
      <c r="J243" s="9" t="s">
        <v>14</v>
      </c>
      <c r="K243" s="13">
        <f t="shared" si="15"/>
        <v>10.5</v>
      </c>
      <c r="L243" s="12">
        <f t="shared" si="16"/>
        <v>3497</v>
      </c>
      <c r="M243" s="14">
        <f t="shared" si="17"/>
        <v>68.86</v>
      </c>
      <c r="N243" s="14">
        <f t="shared" si="18"/>
        <v>0.21000000000000002</v>
      </c>
      <c r="O243" s="15">
        <f t="shared" si="19"/>
        <v>2.7199999999999998</v>
      </c>
    </row>
    <row r="244" spans="1:15">
      <c r="A244" s="9" t="s">
        <v>33</v>
      </c>
      <c r="B244" s="10">
        <v>43769</v>
      </c>
      <c r="C244" s="11">
        <v>10</v>
      </c>
      <c r="D244" s="9">
        <v>970574</v>
      </c>
      <c r="E244" s="12">
        <v>4147</v>
      </c>
      <c r="F244" s="12">
        <v>550</v>
      </c>
      <c r="G244" s="9" t="s">
        <v>1</v>
      </c>
      <c r="H244" s="9">
        <v>2</v>
      </c>
      <c r="I244" s="9" t="s">
        <v>37</v>
      </c>
      <c r="J244" s="9" t="s">
        <v>14</v>
      </c>
      <c r="K244" s="13">
        <f t="shared" si="15"/>
        <v>4.2</v>
      </c>
      <c r="L244" s="12">
        <f t="shared" si="16"/>
        <v>1399</v>
      </c>
      <c r="M244" s="14">
        <f t="shared" si="17"/>
        <v>130.95999999999998</v>
      </c>
      <c r="N244" s="14">
        <f t="shared" si="18"/>
        <v>0.4</v>
      </c>
      <c r="O244" s="15">
        <f t="shared" si="19"/>
        <v>13.27</v>
      </c>
    </row>
    <row r="245" spans="1:15">
      <c r="A245" s="9" t="s">
        <v>29</v>
      </c>
      <c r="B245" s="10">
        <v>43769</v>
      </c>
      <c r="C245" s="11">
        <v>10</v>
      </c>
      <c r="D245" s="9">
        <v>970578</v>
      </c>
      <c r="E245" s="12">
        <v>24064</v>
      </c>
      <c r="F245" s="12">
        <v>990</v>
      </c>
      <c r="G245" s="9" t="s">
        <v>0</v>
      </c>
      <c r="H245" s="9">
        <v>56</v>
      </c>
      <c r="I245" s="9" t="s">
        <v>40</v>
      </c>
      <c r="J245" s="9" t="s">
        <v>16</v>
      </c>
      <c r="K245" s="13">
        <f t="shared" si="15"/>
        <v>117.60000000000001</v>
      </c>
      <c r="L245" s="12">
        <f t="shared" si="16"/>
        <v>39161</v>
      </c>
      <c r="M245" s="14">
        <f t="shared" si="17"/>
        <v>8.42</v>
      </c>
      <c r="N245" s="14">
        <f t="shared" si="18"/>
        <v>0.03</v>
      </c>
      <c r="O245" s="15">
        <f t="shared" si="19"/>
        <v>4.12</v>
      </c>
    </row>
    <row r="246" spans="1:15">
      <c r="A246" s="9" t="s">
        <v>24</v>
      </c>
      <c r="B246" s="10">
        <v>43769</v>
      </c>
      <c r="C246" s="11">
        <v>10</v>
      </c>
      <c r="D246" s="9">
        <v>970580</v>
      </c>
      <c r="E246" s="12">
        <v>35044</v>
      </c>
      <c r="F246" s="12">
        <v>723</v>
      </c>
      <c r="G246" s="9" t="s">
        <v>1</v>
      </c>
      <c r="H246" s="9">
        <v>12</v>
      </c>
      <c r="I246" s="9" t="s">
        <v>40</v>
      </c>
      <c r="J246" s="9" t="s">
        <v>17</v>
      </c>
      <c r="K246" s="13">
        <f t="shared" si="15"/>
        <v>25.200000000000003</v>
      </c>
      <c r="L246" s="12">
        <f t="shared" si="16"/>
        <v>8392</v>
      </c>
      <c r="M246" s="14">
        <f t="shared" si="17"/>
        <v>28.700000000000003</v>
      </c>
      <c r="N246" s="14">
        <f t="shared" si="18"/>
        <v>0.09</v>
      </c>
      <c r="O246" s="15">
        <f t="shared" si="19"/>
        <v>2.0699999999999998</v>
      </c>
    </row>
    <row r="247" spans="1:15">
      <c r="A247" s="9" t="s">
        <v>24</v>
      </c>
      <c r="B247" s="10">
        <v>43769</v>
      </c>
      <c r="C247" s="11">
        <v>10</v>
      </c>
      <c r="D247" s="9">
        <v>970581</v>
      </c>
      <c r="E247" s="12">
        <v>26508</v>
      </c>
      <c r="F247" s="12">
        <v>723</v>
      </c>
      <c r="G247" s="9" t="s">
        <v>1</v>
      </c>
      <c r="H247" s="9">
        <v>7</v>
      </c>
      <c r="I247" s="9" t="s">
        <v>40</v>
      </c>
      <c r="J247" s="9" t="s">
        <v>17</v>
      </c>
      <c r="K247" s="13">
        <f t="shared" si="15"/>
        <v>14.700000000000001</v>
      </c>
      <c r="L247" s="12">
        <f t="shared" si="16"/>
        <v>4896</v>
      </c>
      <c r="M247" s="14">
        <f t="shared" si="17"/>
        <v>49.19</v>
      </c>
      <c r="N247" s="14">
        <f t="shared" si="18"/>
        <v>0.15000000000000002</v>
      </c>
      <c r="O247" s="15">
        <f t="shared" si="19"/>
        <v>2.73</v>
      </c>
    </row>
    <row r="248" spans="1:15">
      <c r="A248" s="9" t="s">
        <v>31</v>
      </c>
      <c r="B248" s="10">
        <v>43769</v>
      </c>
      <c r="C248" s="11">
        <v>10</v>
      </c>
      <c r="D248" s="9">
        <v>970582</v>
      </c>
      <c r="E248" s="12">
        <v>17808</v>
      </c>
      <c r="F248" s="12">
        <v>2378</v>
      </c>
      <c r="G248" s="9" t="s">
        <v>0</v>
      </c>
      <c r="H248" s="9">
        <v>11</v>
      </c>
      <c r="I248" s="9" t="s">
        <v>40</v>
      </c>
      <c r="J248" s="9" t="s">
        <v>15</v>
      </c>
      <c r="K248" s="13">
        <f t="shared" si="15"/>
        <v>23.1</v>
      </c>
      <c r="L248" s="12">
        <f t="shared" si="16"/>
        <v>7693</v>
      </c>
      <c r="M248" s="14">
        <f t="shared" si="17"/>
        <v>102.95</v>
      </c>
      <c r="N248" s="14">
        <f t="shared" si="18"/>
        <v>0.31</v>
      </c>
      <c r="O248" s="15">
        <f t="shared" si="19"/>
        <v>13.36</v>
      </c>
    </row>
    <row r="249" spans="1:15">
      <c r="A249" s="9" t="s">
        <v>33</v>
      </c>
      <c r="B249" s="10">
        <v>43769</v>
      </c>
      <c r="C249" s="11">
        <v>10</v>
      </c>
      <c r="D249" s="9">
        <v>970585</v>
      </c>
      <c r="E249" s="12">
        <v>2501</v>
      </c>
      <c r="F249" s="12">
        <v>174</v>
      </c>
      <c r="G249" s="9" t="s">
        <v>1</v>
      </c>
      <c r="H249" s="9">
        <v>1</v>
      </c>
      <c r="I249" s="9" t="s">
        <v>37</v>
      </c>
      <c r="J249" s="9" t="s">
        <v>14</v>
      </c>
      <c r="K249" s="13">
        <f t="shared" si="15"/>
        <v>2.1</v>
      </c>
      <c r="L249" s="12">
        <f t="shared" si="16"/>
        <v>700</v>
      </c>
      <c r="M249" s="14">
        <f t="shared" si="17"/>
        <v>82.86</v>
      </c>
      <c r="N249" s="14">
        <f t="shared" si="18"/>
        <v>0.25</v>
      </c>
      <c r="O249" s="15">
        <f t="shared" si="19"/>
        <v>6.96</v>
      </c>
    </row>
    <row r="250" spans="1:15">
      <c r="A250" s="9" t="s">
        <v>22</v>
      </c>
      <c r="B250" s="10">
        <v>43769</v>
      </c>
      <c r="C250" s="11">
        <v>10</v>
      </c>
      <c r="D250" s="9">
        <v>970588</v>
      </c>
      <c r="E250" s="12">
        <v>6978</v>
      </c>
      <c r="F250" s="12">
        <v>261</v>
      </c>
      <c r="G250" s="9" t="s">
        <v>1</v>
      </c>
      <c r="H250" s="9">
        <v>2</v>
      </c>
      <c r="I250" s="9" t="s">
        <v>37</v>
      </c>
      <c r="J250" s="9" t="s">
        <v>14</v>
      </c>
      <c r="K250" s="13">
        <f t="shared" si="15"/>
        <v>4.2</v>
      </c>
      <c r="L250" s="12">
        <f t="shared" si="16"/>
        <v>1399</v>
      </c>
      <c r="M250" s="14">
        <f t="shared" si="17"/>
        <v>62.15</v>
      </c>
      <c r="N250" s="14">
        <f t="shared" si="18"/>
        <v>0.19</v>
      </c>
      <c r="O250" s="15">
        <f t="shared" si="19"/>
        <v>3.75</v>
      </c>
    </row>
    <row r="251" spans="1:15">
      <c r="A251" s="9" t="s">
        <v>26</v>
      </c>
      <c r="B251" s="10">
        <v>43769</v>
      </c>
      <c r="C251" s="11">
        <v>10</v>
      </c>
      <c r="D251" s="9">
        <v>970593</v>
      </c>
      <c r="E251" s="12">
        <v>17698</v>
      </c>
      <c r="F251" s="12">
        <v>825</v>
      </c>
      <c r="G251" s="9" t="s">
        <v>1</v>
      </c>
      <c r="H251" s="9">
        <v>5</v>
      </c>
      <c r="I251" s="9" t="s">
        <v>40</v>
      </c>
      <c r="J251" s="9" t="s">
        <v>17</v>
      </c>
      <c r="K251" s="13">
        <f t="shared" si="15"/>
        <v>10.5</v>
      </c>
      <c r="L251" s="12">
        <f t="shared" si="16"/>
        <v>3497</v>
      </c>
      <c r="M251" s="14">
        <f t="shared" si="17"/>
        <v>78.58</v>
      </c>
      <c r="N251" s="14">
        <f t="shared" si="18"/>
        <v>0.24000000000000002</v>
      </c>
      <c r="O251" s="15">
        <f t="shared" si="19"/>
        <v>4.67</v>
      </c>
    </row>
    <row r="252" spans="1:15">
      <c r="A252" s="9" t="s">
        <v>24</v>
      </c>
      <c r="B252" s="10">
        <v>43769</v>
      </c>
      <c r="C252" s="11">
        <v>10</v>
      </c>
      <c r="D252" s="9">
        <v>970594</v>
      </c>
      <c r="E252" s="12">
        <v>19310</v>
      </c>
      <c r="F252" s="12">
        <v>418</v>
      </c>
      <c r="G252" s="9" t="s">
        <v>1</v>
      </c>
      <c r="H252" s="9">
        <v>7</v>
      </c>
      <c r="I252" s="9" t="s">
        <v>40</v>
      </c>
      <c r="J252" s="9" t="s">
        <v>17</v>
      </c>
      <c r="K252" s="13">
        <f t="shared" si="15"/>
        <v>14.700000000000001</v>
      </c>
      <c r="L252" s="12">
        <f t="shared" si="16"/>
        <v>4896</v>
      </c>
      <c r="M252" s="14">
        <f t="shared" si="17"/>
        <v>28.44</v>
      </c>
      <c r="N252" s="14">
        <f t="shared" si="18"/>
        <v>0.09</v>
      </c>
      <c r="O252" s="15">
        <f t="shared" si="19"/>
        <v>2.17</v>
      </c>
    </row>
    <row r="253" spans="1:15">
      <c r="A253" s="9" t="s">
        <v>30</v>
      </c>
      <c r="B253" s="10">
        <v>43769</v>
      </c>
      <c r="C253" s="11">
        <v>10</v>
      </c>
      <c r="D253" s="9">
        <v>970596</v>
      </c>
      <c r="E253" s="12">
        <v>3543</v>
      </c>
      <c r="F253" s="12">
        <v>155</v>
      </c>
      <c r="G253" s="9" t="s">
        <v>1</v>
      </c>
      <c r="H253" s="9">
        <v>1</v>
      </c>
      <c r="I253" s="9" t="s">
        <v>37</v>
      </c>
      <c r="J253" s="9" t="s">
        <v>16</v>
      </c>
      <c r="K253" s="13">
        <f t="shared" si="15"/>
        <v>2.1</v>
      </c>
      <c r="L253" s="12">
        <f t="shared" si="16"/>
        <v>700</v>
      </c>
      <c r="M253" s="14">
        <f t="shared" si="17"/>
        <v>73.81</v>
      </c>
      <c r="N253" s="14">
        <f t="shared" si="18"/>
        <v>0.23</v>
      </c>
      <c r="O253" s="15">
        <f t="shared" si="19"/>
        <v>4.38</v>
      </c>
    </row>
    <row r="254" spans="1:15">
      <c r="A254" s="9" t="s">
        <v>31</v>
      </c>
      <c r="B254" s="10">
        <v>43769</v>
      </c>
      <c r="C254" s="11">
        <v>10</v>
      </c>
      <c r="D254" s="9">
        <v>970597</v>
      </c>
      <c r="E254" s="12">
        <v>16934</v>
      </c>
      <c r="F254" s="12">
        <v>375</v>
      </c>
      <c r="G254" s="9" t="s">
        <v>1</v>
      </c>
      <c r="H254" s="9">
        <v>4</v>
      </c>
      <c r="I254" s="9" t="s">
        <v>40</v>
      </c>
      <c r="J254" s="9" t="s">
        <v>16</v>
      </c>
      <c r="K254" s="13">
        <f t="shared" si="15"/>
        <v>8.4</v>
      </c>
      <c r="L254" s="12">
        <f t="shared" si="16"/>
        <v>2798</v>
      </c>
      <c r="M254" s="14">
        <f t="shared" si="17"/>
        <v>44.65</v>
      </c>
      <c r="N254" s="14">
        <f t="shared" si="18"/>
        <v>0.14000000000000001</v>
      </c>
      <c r="O254" s="15">
        <f t="shared" si="19"/>
        <v>2.2199999999999998</v>
      </c>
    </row>
    <row r="255" spans="1:15">
      <c r="A255" s="9" t="s">
        <v>24</v>
      </c>
      <c r="B255" s="10">
        <v>43762</v>
      </c>
      <c r="C255" s="11">
        <v>10</v>
      </c>
      <c r="D255" s="9">
        <v>970598</v>
      </c>
      <c r="E255" s="12">
        <v>2886</v>
      </c>
      <c r="F255" s="12">
        <v>200</v>
      </c>
      <c r="G255" s="9" t="s">
        <v>1</v>
      </c>
      <c r="H255" s="9">
        <v>1</v>
      </c>
      <c r="I255" s="9" t="s">
        <v>40</v>
      </c>
      <c r="J255" s="9" t="s">
        <v>17</v>
      </c>
      <c r="K255" s="13">
        <f t="shared" si="15"/>
        <v>2.1</v>
      </c>
      <c r="L255" s="12">
        <f t="shared" si="16"/>
        <v>700</v>
      </c>
      <c r="M255" s="14">
        <f t="shared" si="17"/>
        <v>95.240000000000009</v>
      </c>
      <c r="N255" s="14">
        <f t="shared" si="18"/>
        <v>0.29000000000000004</v>
      </c>
      <c r="O255" s="15">
        <f t="shared" si="19"/>
        <v>6.9399999999999995</v>
      </c>
    </row>
    <row r="256" spans="1:15">
      <c r="A256" s="9" t="s">
        <v>24</v>
      </c>
      <c r="B256" s="10">
        <v>43769</v>
      </c>
      <c r="C256" s="11">
        <v>10</v>
      </c>
      <c r="D256" s="9">
        <v>970602</v>
      </c>
      <c r="E256" s="12">
        <v>5570</v>
      </c>
      <c r="F256" s="12">
        <v>200</v>
      </c>
      <c r="G256" s="9" t="s">
        <v>1</v>
      </c>
      <c r="H256" s="9">
        <v>1</v>
      </c>
      <c r="I256" s="9" t="s">
        <v>40</v>
      </c>
      <c r="J256" s="9" t="s">
        <v>17</v>
      </c>
      <c r="K256" s="13">
        <f t="shared" si="15"/>
        <v>2.1</v>
      </c>
      <c r="L256" s="12">
        <f t="shared" si="16"/>
        <v>700</v>
      </c>
      <c r="M256" s="14">
        <f t="shared" si="17"/>
        <v>95.240000000000009</v>
      </c>
      <c r="N256" s="14">
        <f t="shared" si="18"/>
        <v>0.29000000000000004</v>
      </c>
      <c r="O256" s="15">
        <f t="shared" si="19"/>
        <v>3.5999999999999996</v>
      </c>
    </row>
    <row r="257" spans="1:15">
      <c r="A257" s="9" t="s">
        <v>22</v>
      </c>
      <c r="B257" s="10">
        <v>43769</v>
      </c>
      <c r="C257" s="11">
        <v>10</v>
      </c>
      <c r="D257" s="9">
        <v>970604</v>
      </c>
      <c r="E257" s="12">
        <v>12175</v>
      </c>
      <c r="F257" s="12">
        <v>447</v>
      </c>
      <c r="G257" s="9" t="s">
        <v>1</v>
      </c>
      <c r="H257" s="9">
        <v>3</v>
      </c>
      <c r="I257" s="9" t="s">
        <v>37</v>
      </c>
      <c r="J257" s="9" t="s">
        <v>14</v>
      </c>
      <c r="K257" s="13">
        <f t="shared" si="15"/>
        <v>6.3000000000000007</v>
      </c>
      <c r="L257" s="12">
        <f t="shared" si="16"/>
        <v>2098</v>
      </c>
      <c r="M257" s="14">
        <f t="shared" si="17"/>
        <v>70.960000000000008</v>
      </c>
      <c r="N257" s="14">
        <f t="shared" si="18"/>
        <v>0.22</v>
      </c>
      <c r="O257" s="15">
        <f t="shared" si="19"/>
        <v>3.6799999999999997</v>
      </c>
    </row>
    <row r="258" spans="1:15">
      <c r="A258" s="9" t="s">
        <v>22</v>
      </c>
      <c r="B258" s="10">
        <v>43769</v>
      </c>
      <c r="C258" s="11">
        <v>10</v>
      </c>
      <c r="D258" s="9">
        <v>970606</v>
      </c>
      <c r="E258" s="12">
        <v>39236</v>
      </c>
      <c r="F258" s="12">
        <v>1800</v>
      </c>
      <c r="G258" s="9" t="s">
        <v>0</v>
      </c>
      <c r="H258" s="9">
        <v>14</v>
      </c>
      <c r="I258" s="9" t="s">
        <v>37</v>
      </c>
      <c r="J258" s="9" t="s">
        <v>14</v>
      </c>
      <c r="K258" s="13">
        <f t="shared" si="15"/>
        <v>29.400000000000002</v>
      </c>
      <c r="L258" s="12">
        <f t="shared" si="16"/>
        <v>9791</v>
      </c>
      <c r="M258" s="14">
        <f t="shared" si="17"/>
        <v>61.23</v>
      </c>
      <c r="N258" s="14">
        <f t="shared" si="18"/>
        <v>0.19</v>
      </c>
      <c r="O258" s="15">
        <f t="shared" si="19"/>
        <v>4.59</v>
      </c>
    </row>
    <row r="259" spans="1:15">
      <c r="A259" s="9" t="s">
        <v>32</v>
      </c>
      <c r="B259" s="10">
        <v>43769</v>
      </c>
      <c r="C259" s="11">
        <v>10</v>
      </c>
      <c r="D259" s="9">
        <v>970611</v>
      </c>
      <c r="E259" s="12">
        <v>12602</v>
      </c>
      <c r="F259" s="12">
        <v>1680</v>
      </c>
      <c r="G259" s="9" t="s">
        <v>0</v>
      </c>
      <c r="H259" s="9">
        <v>18</v>
      </c>
      <c r="I259" s="9" t="s">
        <v>40</v>
      </c>
      <c r="J259" s="9" t="s">
        <v>46</v>
      </c>
      <c r="K259" s="13">
        <f t="shared" ref="K259:K322" si="20">H259*2.1</f>
        <v>37.800000000000004</v>
      </c>
      <c r="L259" s="12">
        <f t="shared" ref="L259:L322" si="21">ROUNDUP(K259*333,0)</f>
        <v>12588</v>
      </c>
      <c r="M259" s="14">
        <f t="shared" ref="M259:M322" si="22">ROUNDUP(F259/K259,2)</f>
        <v>44.449999999999996</v>
      </c>
      <c r="N259" s="14">
        <f t="shared" ref="N259:N322" si="23">ROUNDUP(F259/L259,2)</f>
        <v>0.14000000000000001</v>
      </c>
      <c r="O259" s="15">
        <f t="shared" ref="O259:O322" si="24">ROUNDUP((F259/E259)*100,2)</f>
        <v>13.34</v>
      </c>
    </row>
    <row r="260" spans="1:15">
      <c r="A260" s="9" t="s">
        <v>22</v>
      </c>
      <c r="B260" s="10">
        <v>43769</v>
      </c>
      <c r="C260" s="11">
        <v>10</v>
      </c>
      <c r="D260" s="9">
        <v>970612</v>
      </c>
      <c r="E260" s="12">
        <v>894</v>
      </c>
      <c r="F260" s="12">
        <v>342</v>
      </c>
      <c r="G260" s="9" t="s">
        <v>1</v>
      </c>
      <c r="H260" s="9">
        <v>1</v>
      </c>
      <c r="I260" s="9" t="s">
        <v>37</v>
      </c>
      <c r="J260" s="9" t="s">
        <v>14</v>
      </c>
      <c r="K260" s="13">
        <f t="shared" si="20"/>
        <v>2.1</v>
      </c>
      <c r="L260" s="12">
        <f t="shared" si="21"/>
        <v>700</v>
      </c>
      <c r="M260" s="14">
        <f t="shared" si="22"/>
        <v>162.85999999999999</v>
      </c>
      <c r="N260" s="14">
        <f t="shared" si="23"/>
        <v>0.49</v>
      </c>
      <c r="O260" s="15">
        <f t="shared" si="24"/>
        <v>38.26</v>
      </c>
    </row>
    <row r="261" spans="1:15">
      <c r="A261" s="9" t="s">
        <v>31</v>
      </c>
      <c r="B261" s="10">
        <v>43769</v>
      </c>
      <c r="C261" s="11">
        <v>10</v>
      </c>
      <c r="D261" s="9">
        <v>970614</v>
      </c>
      <c r="E261" s="12">
        <v>7317</v>
      </c>
      <c r="F261" s="12">
        <v>480</v>
      </c>
      <c r="G261" s="9" t="s">
        <v>1</v>
      </c>
      <c r="H261" s="9">
        <v>2</v>
      </c>
      <c r="I261" s="9" t="s">
        <v>40</v>
      </c>
      <c r="J261" s="9" t="s">
        <v>16</v>
      </c>
      <c r="K261" s="13">
        <f t="shared" si="20"/>
        <v>4.2</v>
      </c>
      <c r="L261" s="12">
        <f t="shared" si="21"/>
        <v>1399</v>
      </c>
      <c r="M261" s="14">
        <f t="shared" si="22"/>
        <v>114.29</v>
      </c>
      <c r="N261" s="14">
        <f t="shared" si="23"/>
        <v>0.35000000000000003</v>
      </c>
      <c r="O261" s="15">
        <f t="shared" si="24"/>
        <v>6.5699999999999994</v>
      </c>
    </row>
    <row r="262" spans="1:15">
      <c r="A262" s="9" t="s">
        <v>24</v>
      </c>
      <c r="B262" s="10">
        <v>43769</v>
      </c>
      <c r="C262" s="11">
        <v>10</v>
      </c>
      <c r="D262" s="9">
        <v>970616</v>
      </c>
      <c r="E262" s="12">
        <v>29740</v>
      </c>
      <c r="F262" s="12">
        <v>540</v>
      </c>
      <c r="G262" s="9" t="s">
        <v>1</v>
      </c>
      <c r="H262" s="9">
        <v>9</v>
      </c>
      <c r="I262" s="9" t="s">
        <v>40</v>
      </c>
      <c r="J262" s="9" t="s">
        <v>17</v>
      </c>
      <c r="K262" s="13">
        <f t="shared" si="20"/>
        <v>18.900000000000002</v>
      </c>
      <c r="L262" s="12">
        <f t="shared" si="21"/>
        <v>6294</v>
      </c>
      <c r="M262" s="14">
        <f t="shared" si="22"/>
        <v>28.580000000000002</v>
      </c>
      <c r="N262" s="14">
        <f t="shared" si="23"/>
        <v>0.09</v>
      </c>
      <c r="O262" s="15">
        <f t="shared" si="24"/>
        <v>1.82</v>
      </c>
    </row>
    <row r="263" spans="1:15">
      <c r="A263" s="9" t="s">
        <v>33</v>
      </c>
      <c r="B263" s="10">
        <v>43769</v>
      </c>
      <c r="C263" s="11">
        <v>10</v>
      </c>
      <c r="D263" s="9">
        <v>970617</v>
      </c>
      <c r="E263" s="12">
        <v>12220</v>
      </c>
      <c r="F263" s="12">
        <v>286</v>
      </c>
      <c r="G263" s="9" t="s">
        <v>1</v>
      </c>
      <c r="H263" s="9">
        <v>2</v>
      </c>
      <c r="I263" s="9" t="s">
        <v>37</v>
      </c>
      <c r="J263" s="9" t="s">
        <v>14</v>
      </c>
      <c r="K263" s="13">
        <f t="shared" si="20"/>
        <v>4.2</v>
      </c>
      <c r="L263" s="12">
        <f t="shared" si="21"/>
        <v>1399</v>
      </c>
      <c r="M263" s="14">
        <f t="shared" si="22"/>
        <v>68.100000000000009</v>
      </c>
      <c r="N263" s="14">
        <f t="shared" si="23"/>
        <v>0.21000000000000002</v>
      </c>
      <c r="O263" s="15">
        <f t="shared" si="24"/>
        <v>2.3499999999999996</v>
      </c>
    </row>
    <row r="264" spans="1:15">
      <c r="A264" s="9" t="s">
        <v>26</v>
      </c>
      <c r="B264" s="10">
        <v>43769</v>
      </c>
      <c r="C264" s="11">
        <v>10</v>
      </c>
      <c r="D264" s="9">
        <v>970619</v>
      </c>
      <c r="E264" s="12">
        <v>3932</v>
      </c>
      <c r="F264" s="12">
        <v>310</v>
      </c>
      <c r="G264" s="9" t="s">
        <v>1</v>
      </c>
      <c r="H264" s="9">
        <v>1</v>
      </c>
      <c r="I264" s="9" t="s">
        <v>37</v>
      </c>
      <c r="J264" s="9" t="s">
        <v>16</v>
      </c>
      <c r="K264" s="13">
        <f t="shared" si="20"/>
        <v>2.1</v>
      </c>
      <c r="L264" s="12">
        <f t="shared" si="21"/>
        <v>700</v>
      </c>
      <c r="M264" s="14">
        <f t="shared" si="22"/>
        <v>147.62</v>
      </c>
      <c r="N264" s="14">
        <f t="shared" si="23"/>
        <v>0.45</v>
      </c>
      <c r="O264" s="15">
        <f t="shared" si="24"/>
        <v>7.89</v>
      </c>
    </row>
    <row r="265" spans="1:15">
      <c r="A265" s="9" t="s">
        <v>26</v>
      </c>
      <c r="B265" s="10">
        <v>43769</v>
      </c>
      <c r="C265" s="11">
        <v>10</v>
      </c>
      <c r="D265" s="9">
        <v>970620</v>
      </c>
      <c r="E265" s="12">
        <v>4648</v>
      </c>
      <c r="F265" s="12">
        <v>197</v>
      </c>
      <c r="G265" s="9" t="s">
        <v>1</v>
      </c>
      <c r="H265" s="9">
        <v>1</v>
      </c>
      <c r="I265" s="9" t="s">
        <v>37</v>
      </c>
      <c r="J265" s="9" t="s">
        <v>16</v>
      </c>
      <c r="K265" s="13">
        <f t="shared" si="20"/>
        <v>2.1</v>
      </c>
      <c r="L265" s="12">
        <f t="shared" si="21"/>
        <v>700</v>
      </c>
      <c r="M265" s="14">
        <f t="shared" si="22"/>
        <v>93.81</v>
      </c>
      <c r="N265" s="14">
        <f t="shared" si="23"/>
        <v>0.29000000000000004</v>
      </c>
      <c r="O265" s="15">
        <f t="shared" si="24"/>
        <v>4.24</v>
      </c>
    </row>
    <row r="266" spans="1:15">
      <c r="A266" s="9" t="s">
        <v>24</v>
      </c>
      <c r="B266" s="10">
        <v>43769</v>
      </c>
      <c r="C266" s="11">
        <v>10</v>
      </c>
      <c r="D266" s="9">
        <v>970622</v>
      </c>
      <c r="E266" s="12">
        <v>3885</v>
      </c>
      <c r="F266" s="12">
        <v>200</v>
      </c>
      <c r="G266" s="9" t="s">
        <v>1</v>
      </c>
      <c r="H266" s="9">
        <v>1</v>
      </c>
      <c r="I266" s="9" t="s">
        <v>40</v>
      </c>
      <c r="J266" s="9" t="s">
        <v>17</v>
      </c>
      <c r="K266" s="13">
        <f t="shared" si="20"/>
        <v>2.1</v>
      </c>
      <c r="L266" s="12">
        <f t="shared" si="21"/>
        <v>700</v>
      </c>
      <c r="M266" s="14">
        <f t="shared" si="22"/>
        <v>95.240000000000009</v>
      </c>
      <c r="N266" s="14">
        <f t="shared" si="23"/>
        <v>0.29000000000000004</v>
      </c>
      <c r="O266" s="15">
        <f t="shared" si="24"/>
        <v>5.1499999999999995</v>
      </c>
    </row>
    <row r="267" spans="1:15">
      <c r="A267" s="9" t="s">
        <v>22</v>
      </c>
      <c r="B267" s="10">
        <v>43799</v>
      </c>
      <c r="C267" s="11">
        <v>11</v>
      </c>
      <c r="D267" s="9">
        <v>970623</v>
      </c>
      <c r="E267" s="12">
        <v>36416</v>
      </c>
      <c r="F267" s="12">
        <v>2077</v>
      </c>
      <c r="G267" s="9" t="s">
        <v>0</v>
      </c>
      <c r="H267" s="9">
        <v>26</v>
      </c>
      <c r="I267" s="9" t="s">
        <v>40</v>
      </c>
      <c r="J267" s="9" t="s">
        <v>19</v>
      </c>
      <c r="K267" s="13">
        <f t="shared" si="20"/>
        <v>54.6</v>
      </c>
      <c r="L267" s="12">
        <f t="shared" si="21"/>
        <v>18182</v>
      </c>
      <c r="M267" s="14">
        <f t="shared" si="22"/>
        <v>38.049999999999997</v>
      </c>
      <c r="N267" s="14">
        <f t="shared" si="23"/>
        <v>0.12</v>
      </c>
      <c r="O267" s="15">
        <f t="shared" si="24"/>
        <v>5.71</v>
      </c>
    </row>
    <row r="268" spans="1:15">
      <c r="A268" s="9" t="s">
        <v>22</v>
      </c>
      <c r="B268" s="10">
        <v>43799</v>
      </c>
      <c r="C268" s="11">
        <v>11</v>
      </c>
      <c r="D268" s="9">
        <v>970627</v>
      </c>
      <c r="E268" s="12">
        <v>2882</v>
      </c>
      <c r="F268" s="12">
        <v>278</v>
      </c>
      <c r="G268" s="9" t="s">
        <v>1</v>
      </c>
      <c r="H268" s="9">
        <v>1</v>
      </c>
      <c r="I268" s="9" t="s">
        <v>37</v>
      </c>
      <c r="J268" s="9" t="s">
        <v>14</v>
      </c>
      <c r="K268" s="13">
        <f t="shared" si="20"/>
        <v>2.1</v>
      </c>
      <c r="L268" s="12">
        <f t="shared" si="21"/>
        <v>700</v>
      </c>
      <c r="M268" s="14">
        <f t="shared" si="22"/>
        <v>132.38999999999999</v>
      </c>
      <c r="N268" s="14">
        <f t="shared" si="23"/>
        <v>0.4</v>
      </c>
      <c r="O268" s="15">
        <f t="shared" si="24"/>
        <v>9.65</v>
      </c>
    </row>
    <row r="269" spans="1:15">
      <c r="A269" s="9" t="s">
        <v>22</v>
      </c>
      <c r="B269" s="10">
        <v>43799</v>
      </c>
      <c r="C269" s="11">
        <v>11</v>
      </c>
      <c r="D269" s="9">
        <v>970628</v>
      </c>
      <c r="E269" s="12">
        <v>5478</v>
      </c>
      <c r="F269" s="12">
        <v>277</v>
      </c>
      <c r="G269" s="9" t="s">
        <v>1</v>
      </c>
      <c r="H269" s="9">
        <v>1</v>
      </c>
      <c r="I269" s="9" t="s">
        <v>37</v>
      </c>
      <c r="J269" s="9" t="s">
        <v>14</v>
      </c>
      <c r="K269" s="13">
        <f t="shared" si="20"/>
        <v>2.1</v>
      </c>
      <c r="L269" s="12">
        <f t="shared" si="21"/>
        <v>700</v>
      </c>
      <c r="M269" s="14">
        <f t="shared" si="22"/>
        <v>131.91</v>
      </c>
      <c r="N269" s="14">
        <f t="shared" si="23"/>
        <v>0.4</v>
      </c>
      <c r="O269" s="15">
        <f t="shared" si="24"/>
        <v>5.0599999999999996</v>
      </c>
    </row>
    <row r="270" spans="1:15">
      <c r="A270" s="9" t="s">
        <v>22</v>
      </c>
      <c r="B270" s="10">
        <v>43799</v>
      </c>
      <c r="C270" s="11">
        <v>11</v>
      </c>
      <c r="D270" s="9">
        <v>970630</v>
      </c>
      <c r="E270" s="12">
        <v>3028</v>
      </c>
      <c r="F270" s="12">
        <v>196</v>
      </c>
      <c r="G270" s="9" t="s">
        <v>1</v>
      </c>
      <c r="H270" s="9">
        <v>1</v>
      </c>
      <c r="I270" s="9" t="s">
        <v>37</v>
      </c>
      <c r="J270" s="9" t="s">
        <v>14</v>
      </c>
      <c r="K270" s="13">
        <f t="shared" si="20"/>
        <v>2.1</v>
      </c>
      <c r="L270" s="12">
        <f t="shared" si="21"/>
        <v>700</v>
      </c>
      <c r="M270" s="14">
        <f t="shared" si="22"/>
        <v>93.34</v>
      </c>
      <c r="N270" s="14">
        <f t="shared" si="23"/>
        <v>0.28000000000000003</v>
      </c>
      <c r="O270" s="15">
        <f t="shared" si="24"/>
        <v>6.4799999999999995</v>
      </c>
    </row>
    <row r="271" spans="1:15">
      <c r="A271" s="9" t="s">
        <v>33</v>
      </c>
      <c r="B271" s="10">
        <v>43799</v>
      </c>
      <c r="C271" s="11">
        <v>11</v>
      </c>
      <c r="D271" s="9">
        <v>970635</v>
      </c>
      <c r="E271" s="12">
        <v>977</v>
      </c>
      <c r="F271" s="12">
        <v>200</v>
      </c>
      <c r="G271" s="9" t="s">
        <v>1</v>
      </c>
      <c r="H271" s="9">
        <v>1</v>
      </c>
      <c r="I271" s="9" t="s">
        <v>37</v>
      </c>
      <c r="J271" s="9" t="s">
        <v>14</v>
      </c>
      <c r="K271" s="13">
        <f t="shared" si="20"/>
        <v>2.1</v>
      </c>
      <c r="L271" s="12">
        <f t="shared" si="21"/>
        <v>700</v>
      </c>
      <c r="M271" s="14">
        <f t="shared" si="22"/>
        <v>95.240000000000009</v>
      </c>
      <c r="N271" s="14">
        <f t="shared" si="23"/>
        <v>0.29000000000000004</v>
      </c>
      <c r="O271" s="15">
        <f t="shared" si="24"/>
        <v>20.48</v>
      </c>
    </row>
    <row r="272" spans="1:15">
      <c r="A272" s="9" t="s">
        <v>29</v>
      </c>
      <c r="B272" s="10">
        <v>43799</v>
      </c>
      <c r="C272" s="11">
        <v>11</v>
      </c>
      <c r="D272" s="9">
        <v>970637</v>
      </c>
      <c r="E272" s="12">
        <v>546</v>
      </c>
      <c r="F272" s="12">
        <v>135</v>
      </c>
      <c r="G272" s="9" t="s">
        <v>1</v>
      </c>
      <c r="H272" s="9">
        <v>1</v>
      </c>
      <c r="I272" s="9" t="s">
        <v>37</v>
      </c>
      <c r="J272" s="9" t="s">
        <v>16</v>
      </c>
      <c r="K272" s="13">
        <f t="shared" si="20"/>
        <v>2.1</v>
      </c>
      <c r="L272" s="12">
        <f t="shared" si="21"/>
        <v>700</v>
      </c>
      <c r="M272" s="14">
        <f t="shared" si="22"/>
        <v>64.290000000000006</v>
      </c>
      <c r="N272" s="14">
        <f t="shared" si="23"/>
        <v>0.2</v>
      </c>
      <c r="O272" s="15">
        <f t="shared" si="24"/>
        <v>24.73</v>
      </c>
    </row>
    <row r="273" spans="1:15">
      <c r="A273" s="9" t="s">
        <v>29</v>
      </c>
      <c r="B273" s="10">
        <v>43799</v>
      </c>
      <c r="C273" s="11">
        <v>11</v>
      </c>
      <c r="D273" s="9">
        <v>970638</v>
      </c>
      <c r="E273" s="12">
        <v>1730</v>
      </c>
      <c r="F273" s="12">
        <v>140</v>
      </c>
      <c r="G273" s="9" t="s">
        <v>1</v>
      </c>
      <c r="H273" s="9">
        <v>1</v>
      </c>
      <c r="I273" s="9" t="s">
        <v>37</v>
      </c>
      <c r="J273" s="9" t="s">
        <v>16</v>
      </c>
      <c r="K273" s="13">
        <f t="shared" si="20"/>
        <v>2.1</v>
      </c>
      <c r="L273" s="12">
        <f t="shared" si="21"/>
        <v>700</v>
      </c>
      <c r="M273" s="14">
        <f t="shared" si="22"/>
        <v>66.67</v>
      </c>
      <c r="N273" s="14">
        <f t="shared" si="23"/>
        <v>0.2</v>
      </c>
      <c r="O273" s="15">
        <f t="shared" si="24"/>
        <v>8.1</v>
      </c>
    </row>
    <row r="274" spans="1:15">
      <c r="A274" s="9" t="s">
        <v>24</v>
      </c>
      <c r="B274" s="10">
        <v>43799</v>
      </c>
      <c r="C274" s="11">
        <v>11</v>
      </c>
      <c r="D274" s="9">
        <v>970639</v>
      </c>
      <c r="E274" s="12">
        <v>47348</v>
      </c>
      <c r="F274" s="12">
        <v>759</v>
      </c>
      <c r="G274" s="9" t="s">
        <v>0</v>
      </c>
      <c r="H274" s="9">
        <v>14</v>
      </c>
      <c r="I274" s="9" t="s">
        <v>40</v>
      </c>
      <c r="J274" s="9" t="s">
        <v>17</v>
      </c>
      <c r="K274" s="13">
        <f t="shared" si="20"/>
        <v>29.400000000000002</v>
      </c>
      <c r="L274" s="12">
        <f t="shared" si="21"/>
        <v>9791</v>
      </c>
      <c r="M274" s="14">
        <f t="shared" si="22"/>
        <v>25.82</v>
      </c>
      <c r="N274" s="14">
        <f t="shared" si="23"/>
        <v>0.08</v>
      </c>
      <c r="O274" s="15">
        <f t="shared" si="24"/>
        <v>1.61</v>
      </c>
    </row>
    <row r="275" spans="1:15">
      <c r="A275" s="9" t="s">
        <v>24</v>
      </c>
      <c r="B275" s="10">
        <v>43799</v>
      </c>
      <c r="C275" s="11">
        <v>11</v>
      </c>
      <c r="D275" s="9">
        <v>970640</v>
      </c>
      <c r="E275" s="12">
        <v>1457</v>
      </c>
      <c r="F275" s="12">
        <v>200</v>
      </c>
      <c r="G275" s="9" t="s">
        <v>1</v>
      </c>
      <c r="H275" s="9">
        <v>1</v>
      </c>
      <c r="I275" s="9" t="s">
        <v>40</v>
      </c>
      <c r="J275" s="9" t="s">
        <v>17</v>
      </c>
      <c r="K275" s="13">
        <f t="shared" si="20"/>
        <v>2.1</v>
      </c>
      <c r="L275" s="12">
        <f t="shared" si="21"/>
        <v>700</v>
      </c>
      <c r="M275" s="14">
        <f t="shared" si="22"/>
        <v>95.240000000000009</v>
      </c>
      <c r="N275" s="14">
        <f t="shared" si="23"/>
        <v>0.29000000000000004</v>
      </c>
      <c r="O275" s="15">
        <f t="shared" si="24"/>
        <v>13.73</v>
      </c>
    </row>
    <row r="276" spans="1:15">
      <c r="A276" s="9" t="s">
        <v>33</v>
      </c>
      <c r="B276" s="10">
        <v>43799</v>
      </c>
      <c r="C276" s="11">
        <v>11</v>
      </c>
      <c r="D276" s="9">
        <v>970641</v>
      </c>
      <c r="E276" s="12">
        <v>16667</v>
      </c>
      <c r="F276" s="12">
        <v>1800</v>
      </c>
      <c r="G276" s="9" t="s">
        <v>0</v>
      </c>
      <c r="H276" s="9">
        <v>11</v>
      </c>
      <c r="I276" s="9" t="s">
        <v>37</v>
      </c>
      <c r="J276" s="9" t="s">
        <v>14</v>
      </c>
      <c r="K276" s="13">
        <f t="shared" si="20"/>
        <v>23.1</v>
      </c>
      <c r="L276" s="12">
        <f t="shared" si="21"/>
        <v>7693</v>
      </c>
      <c r="M276" s="14">
        <f t="shared" si="22"/>
        <v>77.930000000000007</v>
      </c>
      <c r="N276" s="14">
        <f t="shared" si="23"/>
        <v>0.24000000000000002</v>
      </c>
      <c r="O276" s="15">
        <f t="shared" si="24"/>
        <v>10.799999999999999</v>
      </c>
    </row>
    <row r="277" spans="1:15">
      <c r="A277" s="9" t="s">
        <v>22</v>
      </c>
      <c r="B277" s="10">
        <v>43799</v>
      </c>
      <c r="C277" s="11">
        <v>11</v>
      </c>
      <c r="D277" s="9">
        <v>970642</v>
      </c>
      <c r="E277" s="12">
        <v>11323</v>
      </c>
      <c r="F277" s="12">
        <v>691</v>
      </c>
      <c r="G277" s="9" t="s">
        <v>1</v>
      </c>
      <c r="H277" s="9">
        <v>3</v>
      </c>
      <c r="I277" s="9" t="s">
        <v>37</v>
      </c>
      <c r="J277" s="9" t="s">
        <v>14</v>
      </c>
      <c r="K277" s="13">
        <f t="shared" si="20"/>
        <v>6.3000000000000007</v>
      </c>
      <c r="L277" s="12">
        <f t="shared" si="21"/>
        <v>2098</v>
      </c>
      <c r="M277" s="14">
        <f t="shared" si="22"/>
        <v>109.69000000000001</v>
      </c>
      <c r="N277" s="14">
        <f t="shared" si="23"/>
        <v>0.33</v>
      </c>
      <c r="O277" s="15">
        <f t="shared" si="24"/>
        <v>6.1099999999999994</v>
      </c>
    </row>
    <row r="278" spans="1:15">
      <c r="A278" s="9" t="s">
        <v>24</v>
      </c>
      <c r="B278" s="10">
        <v>43799</v>
      </c>
      <c r="C278" s="11">
        <v>11</v>
      </c>
      <c r="D278" s="9">
        <v>970643</v>
      </c>
      <c r="E278" s="12">
        <v>14442</v>
      </c>
      <c r="F278" s="12">
        <v>338</v>
      </c>
      <c r="G278" s="9" t="s">
        <v>1</v>
      </c>
      <c r="H278" s="9">
        <v>4</v>
      </c>
      <c r="I278" s="9" t="s">
        <v>40</v>
      </c>
      <c r="J278" s="9" t="s">
        <v>17</v>
      </c>
      <c r="K278" s="13">
        <f t="shared" si="20"/>
        <v>8.4</v>
      </c>
      <c r="L278" s="12">
        <f t="shared" si="21"/>
        <v>2798</v>
      </c>
      <c r="M278" s="14">
        <f t="shared" si="22"/>
        <v>40.239999999999995</v>
      </c>
      <c r="N278" s="14">
        <f t="shared" si="23"/>
        <v>0.13</v>
      </c>
      <c r="O278" s="15">
        <f t="shared" si="24"/>
        <v>2.3499999999999996</v>
      </c>
    </row>
    <row r="279" spans="1:15">
      <c r="A279" s="9" t="s">
        <v>24</v>
      </c>
      <c r="B279" s="10">
        <v>43799</v>
      </c>
      <c r="C279" s="11">
        <v>11</v>
      </c>
      <c r="D279" s="9">
        <v>970644</v>
      </c>
      <c r="E279" s="12">
        <v>6839</v>
      </c>
      <c r="F279" s="12">
        <v>200</v>
      </c>
      <c r="G279" s="9" t="s">
        <v>1</v>
      </c>
      <c r="H279" s="9">
        <v>1</v>
      </c>
      <c r="I279" s="9" t="s">
        <v>40</v>
      </c>
      <c r="J279" s="9" t="s">
        <v>17</v>
      </c>
      <c r="K279" s="13">
        <f t="shared" si="20"/>
        <v>2.1</v>
      </c>
      <c r="L279" s="12">
        <f t="shared" si="21"/>
        <v>700</v>
      </c>
      <c r="M279" s="14">
        <f t="shared" si="22"/>
        <v>95.240000000000009</v>
      </c>
      <c r="N279" s="14">
        <f t="shared" si="23"/>
        <v>0.29000000000000004</v>
      </c>
      <c r="O279" s="15">
        <f t="shared" si="24"/>
        <v>2.9299999999999997</v>
      </c>
    </row>
    <row r="280" spans="1:15">
      <c r="A280" s="9" t="s">
        <v>32</v>
      </c>
      <c r="B280" s="10">
        <v>43799</v>
      </c>
      <c r="C280" s="11">
        <v>11</v>
      </c>
      <c r="D280" s="9">
        <v>970650</v>
      </c>
      <c r="E280" s="12">
        <v>22583</v>
      </c>
      <c r="F280" s="12">
        <v>1680</v>
      </c>
      <c r="G280" s="9" t="s">
        <v>0</v>
      </c>
      <c r="H280" s="9">
        <v>26</v>
      </c>
      <c r="I280" s="9" t="s">
        <v>40</v>
      </c>
      <c r="J280" s="9" t="s">
        <v>46</v>
      </c>
      <c r="K280" s="13">
        <f t="shared" si="20"/>
        <v>54.6</v>
      </c>
      <c r="L280" s="12">
        <f t="shared" si="21"/>
        <v>18182</v>
      </c>
      <c r="M280" s="14">
        <f t="shared" si="22"/>
        <v>30.770000000000003</v>
      </c>
      <c r="N280" s="14">
        <f t="shared" si="23"/>
        <v>9.9999999999999992E-2</v>
      </c>
      <c r="O280" s="15">
        <f t="shared" si="24"/>
        <v>7.4399999999999995</v>
      </c>
    </row>
    <row r="281" spans="1:15">
      <c r="A281" s="9" t="s">
        <v>30</v>
      </c>
      <c r="B281" s="10">
        <v>43783</v>
      </c>
      <c r="C281" s="11">
        <v>11</v>
      </c>
      <c r="D281" s="9">
        <v>970652</v>
      </c>
      <c r="E281" s="12">
        <v>8684</v>
      </c>
      <c r="F281" s="12">
        <v>436</v>
      </c>
      <c r="G281" s="9" t="s">
        <v>1</v>
      </c>
      <c r="H281" s="9">
        <v>2</v>
      </c>
      <c r="I281" s="9" t="s">
        <v>37</v>
      </c>
      <c r="J281" s="9" t="s">
        <v>16</v>
      </c>
      <c r="K281" s="13">
        <f t="shared" si="20"/>
        <v>4.2</v>
      </c>
      <c r="L281" s="12">
        <f t="shared" si="21"/>
        <v>1399</v>
      </c>
      <c r="M281" s="14">
        <f t="shared" si="22"/>
        <v>103.81</v>
      </c>
      <c r="N281" s="14">
        <f t="shared" si="23"/>
        <v>0.32</v>
      </c>
      <c r="O281" s="15">
        <f t="shared" si="24"/>
        <v>5.0299999999999994</v>
      </c>
    </row>
    <row r="282" spans="1:15">
      <c r="A282" s="9" t="s">
        <v>24</v>
      </c>
      <c r="B282" s="10">
        <v>43799</v>
      </c>
      <c r="C282" s="11">
        <v>11</v>
      </c>
      <c r="D282" s="9">
        <v>970653</v>
      </c>
      <c r="E282" s="12">
        <v>53362</v>
      </c>
      <c r="F282" s="12">
        <v>908</v>
      </c>
      <c r="G282" s="9" t="s">
        <v>1</v>
      </c>
      <c r="H282" s="9">
        <v>16</v>
      </c>
      <c r="I282" s="9" t="s">
        <v>40</v>
      </c>
      <c r="J282" s="9" t="s">
        <v>17</v>
      </c>
      <c r="K282" s="13">
        <f t="shared" si="20"/>
        <v>33.6</v>
      </c>
      <c r="L282" s="12">
        <f t="shared" si="21"/>
        <v>11189</v>
      </c>
      <c r="M282" s="14">
        <f t="shared" si="22"/>
        <v>27.03</v>
      </c>
      <c r="N282" s="14">
        <f t="shared" si="23"/>
        <v>0.09</v>
      </c>
      <c r="O282" s="15">
        <f t="shared" si="24"/>
        <v>1.71</v>
      </c>
    </row>
    <row r="283" spans="1:15">
      <c r="A283" s="9" t="s">
        <v>24</v>
      </c>
      <c r="B283" s="10">
        <v>43799</v>
      </c>
      <c r="C283" s="11">
        <v>11</v>
      </c>
      <c r="D283" s="9">
        <v>970654</v>
      </c>
      <c r="E283" s="12">
        <v>2094</v>
      </c>
      <c r="F283" s="12">
        <v>200</v>
      </c>
      <c r="G283" s="9" t="s">
        <v>1</v>
      </c>
      <c r="H283" s="9">
        <v>1</v>
      </c>
      <c r="I283" s="9" t="s">
        <v>40</v>
      </c>
      <c r="J283" s="9" t="s">
        <v>17</v>
      </c>
      <c r="K283" s="13">
        <f t="shared" si="20"/>
        <v>2.1</v>
      </c>
      <c r="L283" s="12">
        <f t="shared" si="21"/>
        <v>700</v>
      </c>
      <c r="M283" s="14">
        <f t="shared" si="22"/>
        <v>95.240000000000009</v>
      </c>
      <c r="N283" s="14">
        <f t="shared" si="23"/>
        <v>0.29000000000000004</v>
      </c>
      <c r="O283" s="15">
        <f t="shared" si="24"/>
        <v>9.56</v>
      </c>
    </row>
    <row r="284" spans="1:15">
      <c r="A284" s="9" t="s">
        <v>22</v>
      </c>
      <c r="B284" s="10">
        <v>43799</v>
      </c>
      <c r="C284" s="11">
        <v>11</v>
      </c>
      <c r="D284" s="9">
        <v>970655</v>
      </c>
      <c r="E284" s="12">
        <v>14005</v>
      </c>
      <c r="F284" s="12">
        <v>869</v>
      </c>
      <c r="G284" s="9" t="s">
        <v>1</v>
      </c>
      <c r="H284" s="9">
        <v>5</v>
      </c>
      <c r="I284" s="9" t="s">
        <v>37</v>
      </c>
      <c r="J284" s="9" t="s">
        <v>14</v>
      </c>
      <c r="K284" s="13">
        <f t="shared" si="20"/>
        <v>10.5</v>
      </c>
      <c r="L284" s="12">
        <f t="shared" si="21"/>
        <v>3497</v>
      </c>
      <c r="M284" s="14">
        <f t="shared" si="22"/>
        <v>82.77000000000001</v>
      </c>
      <c r="N284" s="14">
        <f t="shared" si="23"/>
        <v>0.25</v>
      </c>
      <c r="O284" s="15">
        <f t="shared" si="24"/>
        <v>6.21</v>
      </c>
    </row>
    <row r="285" spans="1:15">
      <c r="A285" s="9" t="s">
        <v>22</v>
      </c>
      <c r="B285" s="10">
        <v>43799</v>
      </c>
      <c r="C285" s="11">
        <v>11</v>
      </c>
      <c r="D285" s="9">
        <v>970658</v>
      </c>
      <c r="E285" s="12">
        <v>7121</v>
      </c>
      <c r="F285" s="12">
        <v>500</v>
      </c>
      <c r="G285" s="9" t="s">
        <v>1</v>
      </c>
      <c r="H285" s="9">
        <v>2</v>
      </c>
      <c r="I285" s="9" t="s">
        <v>37</v>
      </c>
      <c r="J285" s="9" t="s">
        <v>14</v>
      </c>
      <c r="K285" s="13">
        <f t="shared" si="20"/>
        <v>4.2</v>
      </c>
      <c r="L285" s="12">
        <f t="shared" si="21"/>
        <v>1399</v>
      </c>
      <c r="M285" s="14">
        <f t="shared" si="22"/>
        <v>119.05000000000001</v>
      </c>
      <c r="N285" s="14">
        <f t="shared" si="23"/>
        <v>0.36</v>
      </c>
      <c r="O285" s="15">
        <f t="shared" si="24"/>
        <v>7.0299999999999994</v>
      </c>
    </row>
    <row r="286" spans="1:15">
      <c r="A286" s="9" t="s">
        <v>29</v>
      </c>
      <c r="B286" s="10">
        <v>43799</v>
      </c>
      <c r="C286" s="11">
        <v>11</v>
      </c>
      <c r="D286" s="9">
        <v>970660</v>
      </c>
      <c r="E286" s="12">
        <v>31056</v>
      </c>
      <c r="F286" s="12">
        <v>990</v>
      </c>
      <c r="G286" s="9" t="s">
        <v>0</v>
      </c>
      <c r="H286" s="9">
        <v>76</v>
      </c>
      <c r="I286" s="9" t="s">
        <v>40</v>
      </c>
      <c r="J286" s="9" t="s">
        <v>16</v>
      </c>
      <c r="K286" s="13">
        <f t="shared" si="20"/>
        <v>159.6</v>
      </c>
      <c r="L286" s="12">
        <f t="shared" si="21"/>
        <v>53147</v>
      </c>
      <c r="M286" s="14">
        <f t="shared" si="22"/>
        <v>6.21</v>
      </c>
      <c r="N286" s="14">
        <f t="shared" si="23"/>
        <v>0.02</v>
      </c>
      <c r="O286" s="15">
        <f t="shared" si="24"/>
        <v>3.19</v>
      </c>
    </row>
    <row r="287" spans="1:15">
      <c r="A287" s="9" t="s">
        <v>22</v>
      </c>
      <c r="B287" s="10">
        <v>43799</v>
      </c>
      <c r="C287" s="11">
        <v>11</v>
      </c>
      <c r="D287" s="9">
        <v>970661</v>
      </c>
      <c r="E287" s="12">
        <v>274</v>
      </c>
      <c r="F287" s="12">
        <v>1900</v>
      </c>
      <c r="G287" s="9" t="s">
        <v>0</v>
      </c>
      <c r="H287" s="9">
        <v>26</v>
      </c>
      <c r="I287" s="9" t="s">
        <v>40</v>
      </c>
      <c r="J287" s="9" t="s">
        <v>19</v>
      </c>
      <c r="K287" s="13">
        <f t="shared" si="20"/>
        <v>54.6</v>
      </c>
      <c r="L287" s="12">
        <f t="shared" si="21"/>
        <v>18182</v>
      </c>
      <c r="M287" s="14">
        <f t="shared" si="22"/>
        <v>34.799999999999997</v>
      </c>
      <c r="N287" s="14">
        <f t="shared" si="23"/>
        <v>0.11</v>
      </c>
      <c r="O287" s="15">
        <f t="shared" si="24"/>
        <v>693.43999999999994</v>
      </c>
    </row>
    <row r="288" spans="1:15">
      <c r="A288" s="9" t="s">
        <v>24</v>
      </c>
      <c r="B288" s="10">
        <v>43799</v>
      </c>
      <c r="C288" s="11">
        <v>11</v>
      </c>
      <c r="D288" s="9">
        <v>970663</v>
      </c>
      <c r="E288" s="12">
        <v>62426</v>
      </c>
      <c r="F288" s="12">
        <v>1950</v>
      </c>
      <c r="G288" s="9" t="s">
        <v>0</v>
      </c>
      <c r="H288" s="9">
        <v>18</v>
      </c>
      <c r="I288" s="9" t="s">
        <v>40</v>
      </c>
      <c r="J288" s="9" t="s">
        <v>17</v>
      </c>
      <c r="K288" s="13">
        <f t="shared" si="20"/>
        <v>37.800000000000004</v>
      </c>
      <c r="L288" s="12">
        <f t="shared" si="21"/>
        <v>12588</v>
      </c>
      <c r="M288" s="14">
        <f t="shared" si="22"/>
        <v>51.589999999999996</v>
      </c>
      <c r="N288" s="14">
        <f t="shared" si="23"/>
        <v>0.16</v>
      </c>
      <c r="O288" s="15">
        <f t="shared" si="24"/>
        <v>3.13</v>
      </c>
    </row>
    <row r="289" spans="1:15">
      <c r="A289" s="9" t="s">
        <v>24</v>
      </c>
      <c r="B289" s="10">
        <v>43799</v>
      </c>
      <c r="C289" s="11">
        <v>11</v>
      </c>
      <c r="D289" s="9">
        <v>970671</v>
      </c>
      <c r="E289" s="12">
        <v>20793</v>
      </c>
      <c r="F289" s="12">
        <v>414</v>
      </c>
      <c r="G289" s="9" t="s">
        <v>1</v>
      </c>
      <c r="H289" s="9">
        <v>6</v>
      </c>
      <c r="I289" s="9" t="s">
        <v>40</v>
      </c>
      <c r="J289" s="9" t="s">
        <v>17</v>
      </c>
      <c r="K289" s="13">
        <f t="shared" si="20"/>
        <v>12.600000000000001</v>
      </c>
      <c r="L289" s="12">
        <f t="shared" si="21"/>
        <v>4196</v>
      </c>
      <c r="M289" s="14">
        <f t="shared" si="22"/>
        <v>32.86</v>
      </c>
      <c r="N289" s="14">
        <f t="shared" si="23"/>
        <v>9.9999999999999992E-2</v>
      </c>
      <c r="O289" s="15">
        <f t="shared" si="24"/>
        <v>2</v>
      </c>
    </row>
    <row r="290" spans="1:15">
      <c r="A290" s="9" t="s">
        <v>24</v>
      </c>
      <c r="B290" s="10">
        <v>43799</v>
      </c>
      <c r="C290" s="11">
        <v>11</v>
      </c>
      <c r="D290" s="9">
        <v>970672</v>
      </c>
      <c r="E290" s="12">
        <v>7922</v>
      </c>
      <c r="F290" s="12">
        <v>338</v>
      </c>
      <c r="G290" s="9" t="s">
        <v>1</v>
      </c>
      <c r="H290" s="9">
        <v>3</v>
      </c>
      <c r="I290" s="9" t="s">
        <v>40</v>
      </c>
      <c r="J290" s="9" t="s">
        <v>17</v>
      </c>
      <c r="K290" s="13">
        <f t="shared" si="20"/>
        <v>6.3000000000000007</v>
      </c>
      <c r="L290" s="12">
        <f t="shared" si="21"/>
        <v>2098</v>
      </c>
      <c r="M290" s="14">
        <f t="shared" si="22"/>
        <v>53.66</v>
      </c>
      <c r="N290" s="14">
        <f t="shared" si="23"/>
        <v>0.17</v>
      </c>
      <c r="O290" s="15">
        <f t="shared" si="24"/>
        <v>4.2699999999999996</v>
      </c>
    </row>
    <row r="291" spans="1:15">
      <c r="A291" s="9" t="s">
        <v>33</v>
      </c>
      <c r="B291" s="10">
        <v>43799</v>
      </c>
      <c r="C291" s="11">
        <v>11</v>
      </c>
      <c r="D291" s="9">
        <v>970673</v>
      </c>
      <c r="E291" s="12">
        <v>1111</v>
      </c>
      <c r="F291" s="12">
        <v>175</v>
      </c>
      <c r="G291" s="9" t="s">
        <v>1</v>
      </c>
      <c r="H291" s="9">
        <v>1</v>
      </c>
      <c r="I291" s="9" t="s">
        <v>37</v>
      </c>
      <c r="J291" s="9" t="s">
        <v>14</v>
      </c>
      <c r="K291" s="13">
        <f t="shared" si="20"/>
        <v>2.1</v>
      </c>
      <c r="L291" s="12">
        <f t="shared" si="21"/>
        <v>700</v>
      </c>
      <c r="M291" s="14">
        <f t="shared" si="22"/>
        <v>83.34</v>
      </c>
      <c r="N291" s="14">
        <f t="shared" si="23"/>
        <v>0.25</v>
      </c>
      <c r="O291" s="15">
        <f t="shared" si="24"/>
        <v>15.76</v>
      </c>
    </row>
    <row r="292" spans="1:15">
      <c r="A292" s="9" t="s">
        <v>22</v>
      </c>
      <c r="B292" s="10">
        <v>43799</v>
      </c>
      <c r="C292" s="11">
        <v>11</v>
      </c>
      <c r="D292" s="9">
        <v>970674</v>
      </c>
      <c r="E292" s="12">
        <v>556</v>
      </c>
      <c r="F292" s="12">
        <v>270</v>
      </c>
      <c r="G292" s="9" t="s">
        <v>1</v>
      </c>
      <c r="H292" s="9">
        <v>1</v>
      </c>
      <c r="I292" s="9" t="s">
        <v>37</v>
      </c>
      <c r="J292" s="9" t="s">
        <v>14</v>
      </c>
      <c r="K292" s="13">
        <f t="shared" si="20"/>
        <v>2.1</v>
      </c>
      <c r="L292" s="12">
        <f t="shared" si="21"/>
        <v>700</v>
      </c>
      <c r="M292" s="14">
        <f t="shared" si="22"/>
        <v>128.57999999999998</v>
      </c>
      <c r="N292" s="14">
        <f t="shared" si="23"/>
        <v>0.39</v>
      </c>
      <c r="O292" s="15">
        <f t="shared" si="24"/>
        <v>48.57</v>
      </c>
    </row>
    <row r="293" spans="1:15">
      <c r="A293" s="9" t="s">
        <v>22</v>
      </c>
      <c r="B293" s="10">
        <v>43799</v>
      </c>
      <c r="C293" s="11">
        <v>11</v>
      </c>
      <c r="D293" s="9">
        <v>970676</v>
      </c>
      <c r="E293" s="12">
        <v>12175</v>
      </c>
      <c r="F293" s="12">
        <v>589</v>
      </c>
      <c r="G293" s="9" t="s">
        <v>1</v>
      </c>
      <c r="H293" s="9">
        <v>3</v>
      </c>
      <c r="I293" s="9" t="s">
        <v>37</v>
      </c>
      <c r="J293" s="9" t="s">
        <v>14</v>
      </c>
      <c r="K293" s="13">
        <f t="shared" si="20"/>
        <v>6.3000000000000007</v>
      </c>
      <c r="L293" s="12">
        <f t="shared" si="21"/>
        <v>2098</v>
      </c>
      <c r="M293" s="14">
        <f t="shared" si="22"/>
        <v>93.5</v>
      </c>
      <c r="N293" s="14">
        <f t="shared" si="23"/>
        <v>0.29000000000000004</v>
      </c>
      <c r="O293" s="15">
        <f t="shared" si="24"/>
        <v>4.84</v>
      </c>
    </row>
    <row r="294" spans="1:15">
      <c r="A294" s="9" t="s">
        <v>22</v>
      </c>
      <c r="B294" s="10">
        <v>43799</v>
      </c>
      <c r="C294" s="11">
        <v>11</v>
      </c>
      <c r="D294" s="9">
        <v>970677</v>
      </c>
      <c r="E294" s="12">
        <v>12993</v>
      </c>
      <c r="F294" s="12">
        <v>584</v>
      </c>
      <c r="G294" s="9" t="s">
        <v>1</v>
      </c>
      <c r="H294" s="9">
        <v>3</v>
      </c>
      <c r="I294" s="9" t="s">
        <v>37</v>
      </c>
      <c r="J294" s="9" t="s">
        <v>14</v>
      </c>
      <c r="K294" s="13">
        <f t="shared" si="20"/>
        <v>6.3000000000000007</v>
      </c>
      <c r="L294" s="12">
        <f t="shared" si="21"/>
        <v>2098</v>
      </c>
      <c r="M294" s="14">
        <f t="shared" si="22"/>
        <v>92.7</v>
      </c>
      <c r="N294" s="14">
        <f t="shared" si="23"/>
        <v>0.28000000000000003</v>
      </c>
      <c r="O294" s="15">
        <f t="shared" si="24"/>
        <v>4.5</v>
      </c>
    </row>
    <row r="295" spans="1:15">
      <c r="A295" s="9" t="s">
        <v>22</v>
      </c>
      <c r="B295" s="10">
        <v>43799</v>
      </c>
      <c r="C295" s="11">
        <v>11</v>
      </c>
      <c r="D295" s="9">
        <v>970680</v>
      </c>
      <c r="E295" s="12">
        <v>33171</v>
      </c>
      <c r="F295" s="12">
        <v>2077</v>
      </c>
      <c r="G295" s="9" t="s">
        <v>0</v>
      </c>
      <c r="H295" s="9">
        <v>26</v>
      </c>
      <c r="I295" s="9" t="s">
        <v>40</v>
      </c>
      <c r="J295" s="9" t="s">
        <v>19</v>
      </c>
      <c r="K295" s="13">
        <f t="shared" si="20"/>
        <v>54.6</v>
      </c>
      <c r="L295" s="12">
        <f t="shared" si="21"/>
        <v>18182</v>
      </c>
      <c r="M295" s="14">
        <f t="shared" si="22"/>
        <v>38.049999999999997</v>
      </c>
      <c r="N295" s="14">
        <f t="shared" si="23"/>
        <v>0.12</v>
      </c>
      <c r="O295" s="15">
        <f t="shared" si="24"/>
        <v>6.27</v>
      </c>
    </row>
    <row r="296" spans="1:15">
      <c r="A296" s="9" t="s">
        <v>24</v>
      </c>
      <c r="B296" s="10">
        <v>43799</v>
      </c>
      <c r="C296" s="11">
        <v>11</v>
      </c>
      <c r="D296" s="9">
        <v>970686</v>
      </c>
      <c r="E296" s="12">
        <v>41700</v>
      </c>
      <c r="F296" s="12">
        <v>621</v>
      </c>
      <c r="G296" s="9" t="s">
        <v>1</v>
      </c>
      <c r="H296" s="9">
        <v>12</v>
      </c>
      <c r="I296" s="9" t="s">
        <v>40</v>
      </c>
      <c r="J296" s="9" t="s">
        <v>17</v>
      </c>
      <c r="K296" s="13">
        <f t="shared" si="20"/>
        <v>25.200000000000003</v>
      </c>
      <c r="L296" s="12">
        <f t="shared" si="21"/>
        <v>8392</v>
      </c>
      <c r="M296" s="14">
        <f t="shared" si="22"/>
        <v>24.650000000000002</v>
      </c>
      <c r="N296" s="14">
        <f t="shared" si="23"/>
        <v>0.08</v>
      </c>
      <c r="O296" s="15">
        <f t="shared" si="24"/>
        <v>1.49</v>
      </c>
    </row>
    <row r="297" spans="1:15">
      <c r="A297" s="9" t="s">
        <v>22</v>
      </c>
      <c r="B297" s="10">
        <v>43799</v>
      </c>
      <c r="C297" s="11">
        <v>11</v>
      </c>
      <c r="D297" s="9">
        <v>970688</v>
      </c>
      <c r="E297" s="12">
        <v>12175</v>
      </c>
      <c r="F297" s="12">
        <v>452</v>
      </c>
      <c r="G297" s="9" t="s">
        <v>1</v>
      </c>
      <c r="H297" s="9">
        <v>3</v>
      </c>
      <c r="I297" s="9" t="s">
        <v>37</v>
      </c>
      <c r="J297" s="9" t="s">
        <v>14</v>
      </c>
      <c r="K297" s="13">
        <f t="shared" si="20"/>
        <v>6.3000000000000007</v>
      </c>
      <c r="L297" s="12">
        <f t="shared" si="21"/>
        <v>2098</v>
      </c>
      <c r="M297" s="14">
        <f t="shared" si="22"/>
        <v>71.75</v>
      </c>
      <c r="N297" s="14">
        <f t="shared" si="23"/>
        <v>0.22</v>
      </c>
      <c r="O297" s="15">
        <f t="shared" si="24"/>
        <v>3.7199999999999998</v>
      </c>
    </row>
    <row r="298" spans="1:15">
      <c r="A298" s="9" t="s">
        <v>29</v>
      </c>
      <c r="B298" s="10">
        <v>43799</v>
      </c>
      <c r="C298" s="11">
        <v>11</v>
      </c>
      <c r="D298" s="9">
        <v>970689</v>
      </c>
      <c r="E298" s="12">
        <v>2384</v>
      </c>
      <c r="F298" s="12">
        <v>140</v>
      </c>
      <c r="G298" s="9" t="s">
        <v>1</v>
      </c>
      <c r="H298" s="9">
        <v>1</v>
      </c>
      <c r="I298" s="9" t="s">
        <v>37</v>
      </c>
      <c r="J298" s="9" t="s">
        <v>16</v>
      </c>
      <c r="K298" s="13">
        <f t="shared" si="20"/>
        <v>2.1</v>
      </c>
      <c r="L298" s="12">
        <f t="shared" si="21"/>
        <v>700</v>
      </c>
      <c r="M298" s="14">
        <f t="shared" si="22"/>
        <v>66.67</v>
      </c>
      <c r="N298" s="14">
        <f t="shared" si="23"/>
        <v>0.2</v>
      </c>
      <c r="O298" s="15">
        <f t="shared" si="24"/>
        <v>5.88</v>
      </c>
    </row>
    <row r="299" spans="1:15">
      <c r="A299" s="9" t="s">
        <v>32</v>
      </c>
      <c r="B299" s="10">
        <v>43799</v>
      </c>
      <c r="C299" s="11">
        <v>11</v>
      </c>
      <c r="D299" s="9">
        <v>970690</v>
      </c>
      <c r="E299" s="12">
        <v>4868</v>
      </c>
      <c r="F299" s="12">
        <v>247</v>
      </c>
      <c r="G299" s="9" t="s">
        <v>1</v>
      </c>
      <c r="H299" s="9">
        <v>1</v>
      </c>
      <c r="I299" s="9" t="s">
        <v>37</v>
      </c>
      <c r="J299" s="9" t="s">
        <v>16</v>
      </c>
      <c r="K299" s="13">
        <f t="shared" si="20"/>
        <v>2.1</v>
      </c>
      <c r="L299" s="12">
        <f t="shared" si="21"/>
        <v>700</v>
      </c>
      <c r="M299" s="14">
        <f t="shared" si="22"/>
        <v>117.62</v>
      </c>
      <c r="N299" s="14">
        <f t="shared" si="23"/>
        <v>0.36</v>
      </c>
      <c r="O299" s="15">
        <f t="shared" si="24"/>
        <v>5.08</v>
      </c>
    </row>
    <row r="300" spans="1:15">
      <c r="A300" s="9" t="s">
        <v>30</v>
      </c>
      <c r="B300" s="10">
        <v>43799</v>
      </c>
      <c r="C300" s="11">
        <v>11</v>
      </c>
      <c r="D300" s="9">
        <v>970691</v>
      </c>
      <c r="E300" s="12">
        <v>3333</v>
      </c>
      <c r="F300" s="12">
        <v>226</v>
      </c>
      <c r="G300" s="9" t="s">
        <v>1</v>
      </c>
      <c r="H300" s="9">
        <v>1</v>
      </c>
      <c r="I300" s="9" t="s">
        <v>37</v>
      </c>
      <c r="J300" s="9" t="s">
        <v>16</v>
      </c>
      <c r="K300" s="13">
        <f t="shared" si="20"/>
        <v>2.1</v>
      </c>
      <c r="L300" s="12">
        <f t="shared" si="21"/>
        <v>700</v>
      </c>
      <c r="M300" s="14">
        <f t="shared" si="22"/>
        <v>107.62</v>
      </c>
      <c r="N300" s="14">
        <f t="shared" si="23"/>
        <v>0.33</v>
      </c>
      <c r="O300" s="15">
        <f t="shared" si="24"/>
        <v>6.79</v>
      </c>
    </row>
    <row r="301" spans="1:15">
      <c r="A301" s="9" t="s">
        <v>24</v>
      </c>
      <c r="B301" s="10">
        <v>43799</v>
      </c>
      <c r="C301" s="11">
        <v>11</v>
      </c>
      <c r="D301" s="9">
        <v>970692</v>
      </c>
      <c r="E301" s="12">
        <v>20368</v>
      </c>
      <c r="F301" s="12">
        <v>690</v>
      </c>
      <c r="G301" s="9" t="s">
        <v>1</v>
      </c>
      <c r="H301" s="9">
        <v>7</v>
      </c>
      <c r="I301" s="9" t="s">
        <v>40</v>
      </c>
      <c r="J301" s="9" t="s">
        <v>17</v>
      </c>
      <c r="K301" s="13">
        <f t="shared" si="20"/>
        <v>14.700000000000001</v>
      </c>
      <c r="L301" s="12">
        <f t="shared" si="21"/>
        <v>4896</v>
      </c>
      <c r="M301" s="14">
        <f t="shared" si="22"/>
        <v>46.94</v>
      </c>
      <c r="N301" s="14">
        <f t="shared" si="23"/>
        <v>0.15000000000000002</v>
      </c>
      <c r="O301" s="15">
        <f t="shared" si="24"/>
        <v>3.3899999999999997</v>
      </c>
    </row>
    <row r="302" spans="1:15">
      <c r="A302" s="9" t="s">
        <v>23</v>
      </c>
      <c r="B302" s="10">
        <v>43830</v>
      </c>
      <c r="C302" s="11">
        <v>12</v>
      </c>
      <c r="D302" s="9">
        <v>970695</v>
      </c>
      <c r="E302" s="12">
        <v>9935</v>
      </c>
      <c r="F302" s="12">
        <v>324</v>
      </c>
      <c r="G302" s="9" t="s">
        <v>1</v>
      </c>
      <c r="H302" s="9">
        <v>2</v>
      </c>
      <c r="I302" s="9" t="s">
        <v>37</v>
      </c>
      <c r="J302" s="9" t="s">
        <v>16</v>
      </c>
      <c r="K302" s="13">
        <f t="shared" si="20"/>
        <v>4.2</v>
      </c>
      <c r="L302" s="12">
        <f t="shared" si="21"/>
        <v>1399</v>
      </c>
      <c r="M302" s="14">
        <f t="shared" si="22"/>
        <v>77.150000000000006</v>
      </c>
      <c r="N302" s="14">
        <f t="shared" si="23"/>
        <v>0.24000000000000002</v>
      </c>
      <c r="O302" s="15">
        <f t="shared" si="24"/>
        <v>3.2699999999999996</v>
      </c>
    </row>
    <row r="303" spans="1:15">
      <c r="A303" s="9" t="s">
        <v>25</v>
      </c>
      <c r="B303" s="10">
        <v>43830</v>
      </c>
      <c r="C303" s="11">
        <v>12</v>
      </c>
      <c r="D303" s="9">
        <v>970697</v>
      </c>
      <c r="E303" s="12">
        <v>84911</v>
      </c>
      <c r="F303" s="12">
        <v>2300</v>
      </c>
      <c r="G303" s="9" t="s">
        <v>0</v>
      </c>
      <c r="H303" s="9">
        <v>26</v>
      </c>
      <c r="I303" s="9" t="s">
        <v>40</v>
      </c>
      <c r="J303" s="9" t="s">
        <v>18</v>
      </c>
      <c r="K303" s="13">
        <f t="shared" si="20"/>
        <v>54.6</v>
      </c>
      <c r="L303" s="12">
        <f t="shared" si="21"/>
        <v>18182</v>
      </c>
      <c r="M303" s="14">
        <f t="shared" si="22"/>
        <v>42.129999999999995</v>
      </c>
      <c r="N303" s="14">
        <f t="shared" si="23"/>
        <v>0.13</v>
      </c>
      <c r="O303" s="15">
        <f t="shared" si="24"/>
        <v>2.71</v>
      </c>
    </row>
    <row r="304" spans="1:15">
      <c r="A304" s="9" t="s">
        <v>34</v>
      </c>
      <c r="B304" s="10">
        <v>43830</v>
      </c>
      <c r="C304" s="11">
        <v>12</v>
      </c>
      <c r="D304" s="9">
        <v>970699</v>
      </c>
      <c r="E304" s="12">
        <v>15743</v>
      </c>
      <c r="F304" s="12">
        <v>1950</v>
      </c>
      <c r="G304" s="9" t="s">
        <v>0</v>
      </c>
      <c r="H304" s="9">
        <v>22</v>
      </c>
      <c r="I304" s="9" t="s">
        <v>37</v>
      </c>
      <c r="J304" s="9" t="s">
        <v>14</v>
      </c>
      <c r="K304" s="13">
        <f t="shared" si="20"/>
        <v>46.2</v>
      </c>
      <c r="L304" s="12">
        <f t="shared" si="21"/>
        <v>15385</v>
      </c>
      <c r="M304" s="14">
        <f t="shared" si="22"/>
        <v>42.21</v>
      </c>
      <c r="N304" s="14">
        <f t="shared" si="23"/>
        <v>0.13</v>
      </c>
      <c r="O304" s="15">
        <f t="shared" si="24"/>
        <v>12.39</v>
      </c>
    </row>
    <row r="305" spans="1:15">
      <c r="A305" s="9" t="s">
        <v>34</v>
      </c>
      <c r="B305" s="10">
        <v>43830</v>
      </c>
      <c r="C305" s="11">
        <v>12</v>
      </c>
      <c r="D305" s="9">
        <v>970701</v>
      </c>
      <c r="E305" s="12">
        <v>9920</v>
      </c>
      <c r="F305" s="12">
        <v>1188</v>
      </c>
      <c r="G305" s="9" t="s">
        <v>0</v>
      </c>
      <c r="H305" s="9">
        <v>10</v>
      </c>
      <c r="I305" s="9" t="s">
        <v>37</v>
      </c>
      <c r="J305" s="9" t="s">
        <v>14</v>
      </c>
      <c r="K305" s="13">
        <f t="shared" si="20"/>
        <v>21</v>
      </c>
      <c r="L305" s="12">
        <f t="shared" si="21"/>
        <v>6993</v>
      </c>
      <c r="M305" s="14">
        <f t="shared" si="22"/>
        <v>56.58</v>
      </c>
      <c r="N305" s="14">
        <f t="shared" si="23"/>
        <v>0.17</v>
      </c>
      <c r="O305" s="15">
        <f t="shared" si="24"/>
        <v>11.98</v>
      </c>
    </row>
    <row r="306" spans="1:15">
      <c r="A306" s="9" t="s">
        <v>22</v>
      </c>
      <c r="B306" s="10">
        <v>43830</v>
      </c>
      <c r="C306" s="11">
        <v>12</v>
      </c>
      <c r="D306" s="9">
        <v>970702</v>
      </c>
      <c r="E306" s="12">
        <v>29629</v>
      </c>
      <c r="F306" s="12">
        <v>1900</v>
      </c>
      <c r="G306" s="9" t="s">
        <v>0</v>
      </c>
      <c r="H306" s="9">
        <v>26</v>
      </c>
      <c r="I306" s="9" t="s">
        <v>40</v>
      </c>
      <c r="J306" s="9" t="s">
        <v>19</v>
      </c>
      <c r="K306" s="13">
        <f t="shared" si="20"/>
        <v>54.6</v>
      </c>
      <c r="L306" s="12">
        <f t="shared" si="21"/>
        <v>18182</v>
      </c>
      <c r="M306" s="14">
        <f t="shared" si="22"/>
        <v>34.799999999999997</v>
      </c>
      <c r="N306" s="14">
        <f t="shared" si="23"/>
        <v>0.11</v>
      </c>
      <c r="O306" s="15">
        <f t="shared" si="24"/>
        <v>6.42</v>
      </c>
    </row>
    <row r="307" spans="1:15">
      <c r="A307" s="9" t="s">
        <v>34</v>
      </c>
      <c r="B307" s="10">
        <v>43830</v>
      </c>
      <c r="C307" s="11">
        <v>12</v>
      </c>
      <c r="D307" s="9">
        <v>970703</v>
      </c>
      <c r="E307" s="12">
        <v>7160</v>
      </c>
      <c r="F307" s="12">
        <v>209</v>
      </c>
      <c r="G307" s="9" t="s">
        <v>1</v>
      </c>
      <c r="H307" s="9">
        <v>1</v>
      </c>
      <c r="I307" s="9" t="s">
        <v>37</v>
      </c>
      <c r="J307" s="9" t="s">
        <v>14</v>
      </c>
      <c r="K307" s="13">
        <f t="shared" si="20"/>
        <v>2.1</v>
      </c>
      <c r="L307" s="12">
        <f t="shared" si="21"/>
        <v>700</v>
      </c>
      <c r="M307" s="14">
        <f t="shared" si="22"/>
        <v>99.53</v>
      </c>
      <c r="N307" s="14">
        <f t="shared" si="23"/>
        <v>0.3</v>
      </c>
      <c r="O307" s="15">
        <f t="shared" si="24"/>
        <v>2.92</v>
      </c>
    </row>
    <row r="308" spans="1:15">
      <c r="A308" s="9" t="s">
        <v>33</v>
      </c>
      <c r="B308" s="10">
        <v>43830</v>
      </c>
      <c r="C308" s="11">
        <v>12</v>
      </c>
      <c r="D308" s="9">
        <v>970704</v>
      </c>
      <c r="E308" s="12">
        <v>6110</v>
      </c>
      <c r="F308" s="12">
        <v>451</v>
      </c>
      <c r="G308" s="9" t="s">
        <v>1</v>
      </c>
      <c r="H308" s="9">
        <v>2</v>
      </c>
      <c r="I308" s="9" t="s">
        <v>37</v>
      </c>
      <c r="J308" s="9" t="s">
        <v>14</v>
      </c>
      <c r="K308" s="13">
        <f t="shared" si="20"/>
        <v>4.2</v>
      </c>
      <c r="L308" s="12">
        <f t="shared" si="21"/>
        <v>1399</v>
      </c>
      <c r="M308" s="14">
        <f t="shared" si="22"/>
        <v>107.39</v>
      </c>
      <c r="N308" s="14">
        <f t="shared" si="23"/>
        <v>0.33</v>
      </c>
      <c r="O308" s="15">
        <f t="shared" si="24"/>
        <v>7.39</v>
      </c>
    </row>
    <row r="309" spans="1:15">
      <c r="A309" s="9" t="s">
        <v>24</v>
      </c>
      <c r="B309" s="10">
        <v>43830</v>
      </c>
      <c r="C309" s="11">
        <v>12</v>
      </c>
      <c r="D309" s="9">
        <v>970705</v>
      </c>
      <c r="E309" s="12">
        <v>17261</v>
      </c>
      <c r="F309" s="12">
        <v>468</v>
      </c>
      <c r="G309" s="9" t="s">
        <v>0</v>
      </c>
      <c r="H309" s="9">
        <v>6</v>
      </c>
      <c r="I309" s="9" t="s">
        <v>40</v>
      </c>
      <c r="J309" s="9" t="s">
        <v>17</v>
      </c>
      <c r="K309" s="13">
        <f t="shared" si="20"/>
        <v>12.600000000000001</v>
      </c>
      <c r="L309" s="12">
        <f t="shared" si="21"/>
        <v>4196</v>
      </c>
      <c r="M309" s="14">
        <f t="shared" si="22"/>
        <v>37.15</v>
      </c>
      <c r="N309" s="14">
        <f t="shared" si="23"/>
        <v>0.12</v>
      </c>
      <c r="O309" s="15">
        <f t="shared" si="24"/>
        <v>2.7199999999999998</v>
      </c>
    </row>
    <row r="310" spans="1:15">
      <c r="A310" s="9" t="s">
        <v>24</v>
      </c>
      <c r="B310" s="10">
        <v>43830</v>
      </c>
      <c r="C310" s="11">
        <v>12</v>
      </c>
      <c r="D310" s="9">
        <v>970706</v>
      </c>
      <c r="E310" s="12">
        <v>60921</v>
      </c>
      <c r="F310" s="12">
        <v>468</v>
      </c>
      <c r="G310" s="9" t="s">
        <v>0</v>
      </c>
      <c r="H310" s="9">
        <v>19</v>
      </c>
      <c r="I310" s="9" t="s">
        <v>40</v>
      </c>
      <c r="J310" s="9" t="s">
        <v>17</v>
      </c>
      <c r="K310" s="13">
        <f t="shared" si="20"/>
        <v>39.9</v>
      </c>
      <c r="L310" s="12">
        <f t="shared" si="21"/>
        <v>13287</v>
      </c>
      <c r="M310" s="14">
        <f t="shared" si="22"/>
        <v>11.73</v>
      </c>
      <c r="N310" s="14">
        <f t="shared" si="23"/>
        <v>0.04</v>
      </c>
      <c r="O310" s="15">
        <f t="shared" si="24"/>
        <v>0.77</v>
      </c>
    </row>
    <row r="311" spans="1:15">
      <c r="A311" s="9" t="s">
        <v>31</v>
      </c>
      <c r="B311" s="10">
        <v>43830</v>
      </c>
      <c r="C311" s="11">
        <v>12</v>
      </c>
      <c r="D311" s="9">
        <v>970710</v>
      </c>
      <c r="E311" s="12">
        <v>47160</v>
      </c>
      <c r="F311" s="12">
        <v>4740</v>
      </c>
      <c r="G311" s="9" t="s">
        <v>0</v>
      </c>
      <c r="H311" s="9">
        <v>23</v>
      </c>
      <c r="I311" s="9" t="s">
        <v>43</v>
      </c>
      <c r="J311" s="9" t="s">
        <v>15</v>
      </c>
      <c r="K311" s="13">
        <f t="shared" si="20"/>
        <v>48.300000000000004</v>
      </c>
      <c r="L311" s="12">
        <f t="shared" si="21"/>
        <v>16084</v>
      </c>
      <c r="M311" s="14">
        <f t="shared" si="22"/>
        <v>98.14</v>
      </c>
      <c r="N311" s="14">
        <f t="shared" si="23"/>
        <v>0.3</v>
      </c>
      <c r="O311" s="15">
        <f t="shared" si="24"/>
        <v>10.06</v>
      </c>
    </row>
    <row r="312" spans="1:15">
      <c r="A312" s="9" t="s">
        <v>22</v>
      </c>
      <c r="B312" s="10">
        <v>43830</v>
      </c>
      <c r="C312" s="11">
        <v>12</v>
      </c>
      <c r="D312" s="9">
        <v>970717</v>
      </c>
      <c r="E312" s="12">
        <v>31393</v>
      </c>
      <c r="F312" s="12">
        <v>1900</v>
      </c>
      <c r="G312" s="9" t="s">
        <v>0</v>
      </c>
      <c r="H312" s="9">
        <v>29</v>
      </c>
      <c r="I312" s="9" t="s">
        <v>40</v>
      </c>
      <c r="J312" s="9" t="s">
        <v>19</v>
      </c>
      <c r="K312" s="13">
        <f t="shared" si="20"/>
        <v>60.900000000000006</v>
      </c>
      <c r="L312" s="12">
        <f t="shared" si="21"/>
        <v>20280</v>
      </c>
      <c r="M312" s="14">
        <f t="shared" si="22"/>
        <v>31.200000000000003</v>
      </c>
      <c r="N312" s="14">
        <f t="shared" si="23"/>
        <v>9.9999999999999992E-2</v>
      </c>
      <c r="O312" s="15">
        <f t="shared" si="24"/>
        <v>6.06</v>
      </c>
    </row>
    <row r="313" spans="1:15">
      <c r="A313" s="9" t="s">
        <v>29</v>
      </c>
      <c r="B313" s="10">
        <v>43830</v>
      </c>
      <c r="C313" s="11">
        <v>12</v>
      </c>
      <c r="D313" s="9">
        <v>970719</v>
      </c>
      <c r="E313" s="12">
        <v>5055</v>
      </c>
      <c r="F313" s="12">
        <v>162</v>
      </c>
      <c r="G313" s="9" t="s">
        <v>1</v>
      </c>
      <c r="H313" s="9">
        <v>1</v>
      </c>
      <c r="I313" s="9" t="s">
        <v>37</v>
      </c>
      <c r="J313" s="9" t="s">
        <v>16</v>
      </c>
      <c r="K313" s="13">
        <f t="shared" si="20"/>
        <v>2.1</v>
      </c>
      <c r="L313" s="12">
        <f t="shared" si="21"/>
        <v>700</v>
      </c>
      <c r="M313" s="14">
        <f t="shared" si="22"/>
        <v>77.150000000000006</v>
      </c>
      <c r="N313" s="14">
        <f t="shared" si="23"/>
        <v>0.24000000000000002</v>
      </c>
      <c r="O313" s="15">
        <f t="shared" si="24"/>
        <v>3.21</v>
      </c>
    </row>
    <row r="314" spans="1:15">
      <c r="A314" s="9" t="s">
        <v>30</v>
      </c>
      <c r="B314" s="10">
        <v>43830</v>
      </c>
      <c r="C314" s="11">
        <v>12</v>
      </c>
      <c r="D314" s="9">
        <v>970720</v>
      </c>
      <c r="E314" s="12">
        <v>539</v>
      </c>
      <c r="F314" s="12">
        <v>155</v>
      </c>
      <c r="G314" s="9" t="s">
        <v>1</v>
      </c>
      <c r="H314" s="9">
        <v>1</v>
      </c>
      <c r="I314" s="9" t="s">
        <v>37</v>
      </c>
      <c r="J314" s="9" t="s">
        <v>16</v>
      </c>
      <c r="K314" s="13">
        <f t="shared" si="20"/>
        <v>2.1</v>
      </c>
      <c r="L314" s="12">
        <f t="shared" si="21"/>
        <v>700</v>
      </c>
      <c r="M314" s="14">
        <f t="shared" si="22"/>
        <v>73.81</v>
      </c>
      <c r="N314" s="14">
        <f t="shared" si="23"/>
        <v>0.23</v>
      </c>
      <c r="O314" s="15">
        <f t="shared" si="24"/>
        <v>28.76</v>
      </c>
    </row>
    <row r="315" spans="1:15">
      <c r="A315" s="9" t="s">
        <v>23</v>
      </c>
      <c r="B315" s="10">
        <v>43830</v>
      </c>
      <c r="C315" s="11">
        <v>12</v>
      </c>
      <c r="D315" s="9">
        <v>970721</v>
      </c>
      <c r="E315" s="12">
        <v>6006</v>
      </c>
      <c r="F315" s="12">
        <v>470</v>
      </c>
      <c r="G315" s="9" t="s">
        <v>1</v>
      </c>
      <c r="H315" s="9">
        <v>3</v>
      </c>
      <c r="I315" s="9" t="s">
        <v>37</v>
      </c>
      <c r="J315" s="9" t="s">
        <v>16</v>
      </c>
      <c r="K315" s="13">
        <f t="shared" si="20"/>
        <v>6.3000000000000007</v>
      </c>
      <c r="L315" s="12">
        <f t="shared" si="21"/>
        <v>2098</v>
      </c>
      <c r="M315" s="14">
        <f t="shared" si="22"/>
        <v>74.61</v>
      </c>
      <c r="N315" s="14">
        <f t="shared" si="23"/>
        <v>0.23</v>
      </c>
      <c r="O315" s="15">
        <f t="shared" si="24"/>
        <v>7.83</v>
      </c>
    </row>
    <row r="316" spans="1:15">
      <c r="A316" s="9" t="s">
        <v>24</v>
      </c>
      <c r="B316" s="10">
        <v>43830</v>
      </c>
      <c r="C316" s="11">
        <v>12</v>
      </c>
      <c r="D316" s="9">
        <v>970722</v>
      </c>
      <c r="E316" s="12">
        <v>11280</v>
      </c>
      <c r="F316" s="12">
        <v>355</v>
      </c>
      <c r="G316" s="9" t="s">
        <v>1</v>
      </c>
      <c r="H316" s="9">
        <v>3</v>
      </c>
      <c r="I316" s="9" t="s">
        <v>40</v>
      </c>
      <c r="J316" s="9" t="s">
        <v>17</v>
      </c>
      <c r="K316" s="13">
        <f t="shared" si="20"/>
        <v>6.3000000000000007</v>
      </c>
      <c r="L316" s="12">
        <f t="shared" si="21"/>
        <v>2098</v>
      </c>
      <c r="M316" s="14">
        <f t="shared" si="22"/>
        <v>56.35</v>
      </c>
      <c r="N316" s="14">
        <f t="shared" si="23"/>
        <v>0.17</v>
      </c>
      <c r="O316" s="15">
        <f t="shared" si="24"/>
        <v>3.15</v>
      </c>
    </row>
    <row r="317" spans="1:15">
      <c r="A317" s="9" t="s">
        <v>32</v>
      </c>
      <c r="B317" s="10">
        <v>43830</v>
      </c>
      <c r="C317" s="11">
        <v>12</v>
      </c>
      <c r="D317" s="9">
        <v>970726</v>
      </c>
      <c r="E317" s="12">
        <v>10422</v>
      </c>
      <c r="F317" s="12">
        <v>1400</v>
      </c>
      <c r="G317" s="9" t="s">
        <v>0</v>
      </c>
      <c r="H317" s="9">
        <v>31</v>
      </c>
      <c r="I317" s="9" t="s">
        <v>43</v>
      </c>
      <c r="J317" s="9" t="s">
        <v>46</v>
      </c>
      <c r="K317" s="13">
        <f t="shared" si="20"/>
        <v>65.100000000000009</v>
      </c>
      <c r="L317" s="12">
        <f t="shared" si="21"/>
        <v>21679</v>
      </c>
      <c r="M317" s="14">
        <f t="shared" si="22"/>
        <v>21.51</v>
      </c>
      <c r="N317" s="14">
        <f t="shared" si="23"/>
        <v>6.9999999999999993E-2</v>
      </c>
      <c r="O317" s="15">
        <f t="shared" si="24"/>
        <v>13.44</v>
      </c>
    </row>
    <row r="318" spans="1:15">
      <c r="A318" s="9" t="s">
        <v>27</v>
      </c>
      <c r="B318" s="10">
        <v>43830</v>
      </c>
      <c r="C318" s="11">
        <v>12</v>
      </c>
      <c r="D318" s="9">
        <v>970729</v>
      </c>
      <c r="E318" s="12">
        <v>32459</v>
      </c>
      <c r="F318" s="12">
        <v>1250</v>
      </c>
      <c r="G318" s="9" t="s">
        <v>1</v>
      </c>
      <c r="H318" s="9">
        <v>12</v>
      </c>
      <c r="I318" s="9" t="s">
        <v>40</v>
      </c>
      <c r="J318" s="9" t="s">
        <v>16</v>
      </c>
      <c r="K318" s="13">
        <f t="shared" si="20"/>
        <v>25.200000000000003</v>
      </c>
      <c r="L318" s="12">
        <f>ROUNDUP(K318*333,0)</f>
        <v>8392</v>
      </c>
      <c r="M318" s="14">
        <f t="shared" si="22"/>
        <v>49.61</v>
      </c>
      <c r="N318" s="14">
        <f t="shared" si="23"/>
        <v>0.15000000000000002</v>
      </c>
      <c r="O318" s="15">
        <f t="shared" si="24"/>
        <v>3.86</v>
      </c>
    </row>
    <row r="319" spans="1:15">
      <c r="A319" s="9" t="s">
        <v>28</v>
      </c>
      <c r="B319" s="10">
        <v>43830</v>
      </c>
      <c r="C319" s="11">
        <v>12</v>
      </c>
      <c r="D319" s="9">
        <v>970732</v>
      </c>
      <c r="E319" s="12">
        <v>2845</v>
      </c>
      <c r="F319" s="12">
        <v>171</v>
      </c>
      <c r="G319" s="9" t="s">
        <v>1</v>
      </c>
      <c r="H319" s="9">
        <v>1</v>
      </c>
      <c r="I319" s="9" t="s">
        <v>37</v>
      </c>
      <c r="J319" s="9" t="s">
        <v>16</v>
      </c>
      <c r="K319" s="13">
        <f t="shared" si="20"/>
        <v>2.1</v>
      </c>
      <c r="L319" s="12">
        <f t="shared" si="21"/>
        <v>700</v>
      </c>
      <c r="M319" s="14">
        <f t="shared" si="22"/>
        <v>81.430000000000007</v>
      </c>
      <c r="N319" s="14">
        <f t="shared" si="23"/>
        <v>0.25</v>
      </c>
      <c r="O319" s="15">
        <f t="shared" si="24"/>
        <v>6.02</v>
      </c>
    </row>
    <row r="320" spans="1:15">
      <c r="A320" s="9" t="s">
        <v>34</v>
      </c>
      <c r="B320" s="10">
        <v>43830</v>
      </c>
      <c r="C320" s="11">
        <v>12</v>
      </c>
      <c r="D320" s="9">
        <v>970733</v>
      </c>
      <c r="E320" s="12">
        <v>6766</v>
      </c>
      <c r="F320" s="12">
        <v>584</v>
      </c>
      <c r="G320" s="9" t="s">
        <v>1</v>
      </c>
      <c r="H320" s="9">
        <v>3</v>
      </c>
      <c r="I320" s="9" t="s">
        <v>37</v>
      </c>
      <c r="J320" s="9" t="s">
        <v>14</v>
      </c>
      <c r="K320" s="13">
        <f t="shared" si="20"/>
        <v>6.3000000000000007</v>
      </c>
      <c r="L320" s="12">
        <f t="shared" si="21"/>
        <v>2098</v>
      </c>
      <c r="M320" s="14">
        <f t="shared" si="22"/>
        <v>92.7</v>
      </c>
      <c r="N320" s="14">
        <f t="shared" si="23"/>
        <v>0.28000000000000003</v>
      </c>
      <c r="O320" s="15">
        <f t="shared" si="24"/>
        <v>8.64</v>
      </c>
    </row>
    <row r="321" spans="1:15">
      <c r="A321" s="9" t="s">
        <v>34</v>
      </c>
      <c r="B321" s="10">
        <v>43830</v>
      </c>
      <c r="C321" s="11">
        <v>12</v>
      </c>
      <c r="D321" s="9">
        <v>970734</v>
      </c>
      <c r="E321" s="12">
        <v>7014</v>
      </c>
      <c r="F321" s="12">
        <v>411</v>
      </c>
      <c r="G321" s="9" t="s">
        <v>1</v>
      </c>
      <c r="H321" s="9">
        <v>1</v>
      </c>
      <c r="I321" s="9" t="s">
        <v>37</v>
      </c>
      <c r="J321" s="9" t="s">
        <v>14</v>
      </c>
      <c r="K321" s="13">
        <f t="shared" si="20"/>
        <v>2.1</v>
      </c>
      <c r="L321" s="12">
        <f t="shared" si="21"/>
        <v>700</v>
      </c>
      <c r="M321" s="14">
        <f t="shared" si="22"/>
        <v>195.72</v>
      </c>
      <c r="N321" s="14">
        <f t="shared" si="23"/>
        <v>0.59</v>
      </c>
      <c r="O321" s="15">
        <f t="shared" si="24"/>
        <v>5.8599999999999994</v>
      </c>
    </row>
    <row r="322" spans="1:15">
      <c r="A322" s="9" t="s">
        <v>29</v>
      </c>
      <c r="B322" s="10">
        <v>43830</v>
      </c>
      <c r="C322" s="11">
        <v>12</v>
      </c>
      <c r="D322" s="9">
        <v>970735</v>
      </c>
      <c r="E322" s="12">
        <v>2163</v>
      </c>
      <c r="F322" s="12">
        <v>171</v>
      </c>
      <c r="G322" s="9" t="s">
        <v>1</v>
      </c>
      <c r="H322" s="9">
        <v>1</v>
      </c>
      <c r="I322" s="9" t="s">
        <v>37</v>
      </c>
      <c r="J322" s="9" t="s">
        <v>16</v>
      </c>
      <c r="K322" s="13">
        <f t="shared" si="20"/>
        <v>2.1</v>
      </c>
      <c r="L322" s="12">
        <f t="shared" si="21"/>
        <v>700</v>
      </c>
      <c r="M322" s="14">
        <f t="shared" si="22"/>
        <v>81.430000000000007</v>
      </c>
      <c r="N322" s="14">
        <f t="shared" si="23"/>
        <v>0.25</v>
      </c>
      <c r="O322" s="15">
        <f t="shared" si="24"/>
        <v>7.91</v>
      </c>
    </row>
    <row r="323" spans="1:15">
      <c r="A323" s="9" t="s">
        <v>34</v>
      </c>
      <c r="B323" s="10">
        <v>43830</v>
      </c>
      <c r="C323" s="11">
        <v>12</v>
      </c>
      <c r="D323" s="9">
        <v>970736</v>
      </c>
      <c r="E323" s="12">
        <v>12175</v>
      </c>
      <c r="F323" s="12">
        <v>529</v>
      </c>
      <c r="G323" s="9" t="s">
        <v>1</v>
      </c>
      <c r="H323" s="9">
        <v>3</v>
      </c>
      <c r="I323" s="9" t="s">
        <v>37</v>
      </c>
      <c r="J323" s="9" t="s">
        <v>14</v>
      </c>
      <c r="K323" s="13">
        <f t="shared" ref="K323:K327" si="25">H323*2.1</f>
        <v>6.3000000000000007</v>
      </c>
      <c r="L323" s="12">
        <f t="shared" ref="L323:L327" si="26">ROUNDUP(K323*333,0)</f>
        <v>2098</v>
      </c>
      <c r="M323" s="14">
        <f t="shared" ref="M323:M327" si="27">ROUNDUP(F323/K323,2)</f>
        <v>83.97</v>
      </c>
      <c r="N323" s="14">
        <f t="shared" ref="N323:N327" si="28">ROUNDUP(F323/L323,2)</f>
        <v>0.26</v>
      </c>
      <c r="O323" s="15">
        <f t="shared" ref="O323:O327" si="29">ROUNDUP((F323/E323)*100,2)</f>
        <v>4.3499999999999996</v>
      </c>
    </row>
    <row r="324" spans="1:15">
      <c r="A324" s="9" t="s">
        <v>22</v>
      </c>
      <c r="B324" s="10">
        <v>43830</v>
      </c>
      <c r="C324" s="11">
        <v>12</v>
      </c>
      <c r="D324" s="9">
        <v>970738</v>
      </c>
      <c r="E324" s="12">
        <v>18064</v>
      </c>
      <c r="F324" s="12">
        <v>1900</v>
      </c>
      <c r="G324" s="9" t="s">
        <v>0</v>
      </c>
      <c r="H324" s="9">
        <v>22</v>
      </c>
      <c r="I324" s="9" t="s">
        <v>40</v>
      </c>
      <c r="J324" s="9" t="s">
        <v>19</v>
      </c>
      <c r="K324" s="13">
        <f t="shared" si="25"/>
        <v>46.2</v>
      </c>
      <c r="L324" s="12">
        <f t="shared" si="26"/>
        <v>15385</v>
      </c>
      <c r="M324" s="14">
        <f t="shared" si="27"/>
        <v>41.129999999999995</v>
      </c>
      <c r="N324" s="14">
        <f t="shared" si="28"/>
        <v>0.13</v>
      </c>
      <c r="O324" s="15">
        <f t="shared" si="29"/>
        <v>10.52</v>
      </c>
    </row>
    <row r="325" spans="1:15">
      <c r="A325" s="9" t="s">
        <v>26</v>
      </c>
      <c r="B325" s="10">
        <v>43830</v>
      </c>
      <c r="C325" s="11">
        <v>12</v>
      </c>
      <c r="D325" s="9">
        <v>970741</v>
      </c>
      <c r="E325" s="12">
        <v>8352</v>
      </c>
      <c r="F325" s="12">
        <v>407</v>
      </c>
      <c r="G325" s="9" t="s">
        <v>1</v>
      </c>
      <c r="H325" s="9">
        <v>3</v>
      </c>
      <c r="I325" s="9" t="s">
        <v>37</v>
      </c>
      <c r="J325" s="9" t="s">
        <v>16</v>
      </c>
      <c r="K325" s="13">
        <f t="shared" si="25"/>
        <v>6.3000000000000007</v>
      </c>
      <c r="L325" s="12">
        <f t="shared" si="26"/>
        <v>2098</v>
      </c>
      <c r="M325" s="14">
        <f t="shared" si="27"/>
        <v>64.61</v>
      </c>
      <c r="N325" s="14">
        <f t="shared" si="28"/>
        <v>0.2</v>
      </c>
      <c r="O325" s="15">
        <f t="shared" si="29"/>
        <v>4.88</v>
      </c>
    </row>
    <row r="326" spans="1:15">
      <c r="A326" s="9" t="s">
        <v>33</v>
      </c>
      <c r="B326" s="10">
        <v>43830</v>
      </c>
      <c r="C326" s="11">
        <v>12</v>
      </c>
      <c r="D326" s="9">
        <v>970742</v>
      </c>
      <c r="E326" s="12">
        <v>17205</v>
      </c>
      <c r="F326" s="12">
        <v>549</v>
      </c>
      <c r="G326" s="9" t="s">
        <v>1</v>
      </c>
      <c r="H326" s="9">
        <v>4</v>
      </c>
      <c r="I326" s="9" t="s">
        <v>37</v>
      </c>
      <c r="J326" s="9" t="s">
        <v>14</v>
      </c>
      <c r="K326" s="13">
        <f t="shared" si="25"/>
        <v>8.4</v>
      </c>
      <c r="L326" s="12">
        <f t="shared" si="26"/>
        <v>2798</v>
      </c>
      <c r="M326" s="14">
        <f t="shared" si="27"/>
        <v>65.36</v>
      </c>
      <c r="N326" s="14">
        <f t="shared" si="28"/>
        <v>0.2</v>
      </c>
      <c r="O326" s="15">
        <f t="shared" si="29"/>
        <v>3.1999999999999997</v>
      </c>
    </row>
    <row r="327" spans="1:15">
      <c r="A327" s="9" t="s">
        <v>23</v>
      </c>
      <c r="B327" s="10">
        <v>43641</v>
      </c>
      <c r="C327" s="11">
        <v>6</v>
      </c>
      <c r="D327" s="9">
        <v>977045</v>
      </c>
      <c r="E327" s="12">
        <v>19006</v>
      </c>
      <c r="F327" s="12">
        <v>1199</v>
      </c>
      <c r="G327" s="9" t="s">
        <v>1</v>
      </c>
      <c r="H327" s="9">
        <v>8</v>
      </c>
      <c r="I327" s="9" t="s">
        <v>37</v>
      </c>
      <c r="J327" s="9" t="s">
        <v>14</v>
      </c>
      <c r="K327" s="13">
        <f t="shared" si="25"/>
        <v>16.8</v>
      </c>
      <c r="L327" s="12">
        <f t="shared" si="26"/>
        <v>5595</v>
      </c>
      <c r="M327" s="14">
        <f t="shared" si="27"/>
        <v>71.37</v>
      </c>
      <c r="N327" s="14">
        <f t="shared" si="28"/>
        <v>0.22</v>
      </c>
      <c r="O327" s="15">
        <f t="shared" si="29"/>
        <v>6.31</v>
      </c>
    </row>
    <row r="328" spans="1:15">
      <c r="B328" s="10"/>
      <c r="O328" s="15"/>
    </row>
    <row r="329" spans="1:15">
      <c r="A329" s="16" t="s">
        <v>61</v>
      </c>
      <c r="E329" s="17">
        <f>SUMIF($G2:$G327,"G",E2:E327)</f>
        <v>2635486</v>
      </c>
      <c r="F329" s="17">
        <f>SUMIF($G2:$G327,"G",F2:F327)</f>
        <v>99948</v>
      </c>
      <c r="H329" s="17">
        <f>SUMIF($G2:$G327,"G",H2:H327)</f>
        <v>776</v>
      </c>
      <c r="K329" s="18">
        <f>SUMIF($G2:$G327,"G",K2:K327)</f>
        <v>1629.5999999999979</v>
      </c>
      <c r="L329" s="17">
        <f>SUMIF($G2:$G327,"G",L2:L327)</f>
        <v>542774</v>
      </c>
      <c r="M329" s="19">
        <f t="shared" ref="M329" si="30">ROUNDUP(F329/K329,2)</f>
        <v>61.339999999999996</v>
      </c>
      <c r="N329" s="19">
        <f t="shared" ref="N329" si="31">ROUNDUP(F329/L329,2)</f>
        <v>0.19</v>
      </c>
      <c r="O329" s="20">
        <f t="shared" ref="O329" si="32">ROUNDUP((F329/E329)*100,2)</f>
        <v>3.8</v>
      </c>
    </row>
    <row r="330" spans="1:15">
      <c r="A330" s="16" t="s">
        <v>62</v>
      </c>
      <c r="E330" s="17">
        <f>SUMIF($G2:$G327,"C",E2:E327)</f>
        <v>3396992</v>
      </c>
      <c r="F330" s="17">
        <f>SUMIF($G2:$G327,"C",F2:F327)</f>
        <v>156666</v>
      </c>
      <c r="H330" s="17">
        <f>SUMIF($G2:$G327,"C",H2:H327)</f>
        <v>2048</v>
      </c>
      <c r="K330" s="18">
        <f>SUMIF($G2:$G327,"C",K2:K327)</f>
        <v>4300.7999999999984</v>
      </c>
      <c r="L330" s="17">
        <f>SUMIF($G2:$G327,"C",L2:L327)</f>
        <v>1432209</v>
      </c>
      <c r="M330" s="19">
        <f t="shared" ref="M330" si="33">ROUNDUP(F330/K330,2)</f>
        <v>36.43</v>
      </c>
      <c r="N330" s="19">
        <f t="shared" ref="N330" si="34">ROUNDUP(F330/L330,2)</f>
        <v>0.11</v>
      </c>
      <c r="O330" s="20">
        <f t="shared" ref="O330" si="35">ROUNDUP((F330/E330)*100,2)</f>
        <v>4.62</v>
      </c>
    </row>
    <row r="331" spans="1:15">
      <c r="A331" s="16" t="s">
        <v>21</v>
      </c>
      <c r="E331" s="17">
        <f>SUM(E2:E327)</f>
        <v>6032478</v>
      </c>
      <c r="F331" s="17">
        <f>SUM(F2:F327)</f>
        <v>256614</v>
      </c>
      <c r="H331" s="17">
        <f>SUM(H2:H327)</f>
        <v>2824</v>
      </c>
      <c r="K331" s="18">
        <f>SUM(K2:K327)</f>
        <v>5930.4000000000069</v>
      </c>
      <c r="L331" s="17">
        <f>SUM(L2:L327)</f>
        <v>1974983</v>
      </c>
      <c r="M331" s="19">
        <f t="shared" ref="M331" si="36">ROUNDUP(F331/K331,2)</f>
        <v>43.28</v>
      </c>
      <c r="N331" s="19">
        <f t="shared" ref="N331" si="37">ROUNDUP(F331/L331,2)</f>
        <v>0.13</v>
      </c>
      <c r="O331" s="20">
        <f t="shared" ref="O331" si="38">ROUNDUP((F331/E331)*100,2)</f>
        <v>4.26</v>
      </c>
    </row>
    <row r="333" spans="1:15">
      <c r="A333" s="41" t="s">
        <v>157</v>
      </c>
    </row>
    <row r="334" spans="1:15">
      <c r="A334" s="9" t="s">
        <v>158</v>
      </c>
    </row>
    <row r="335" spans="1:15">
      <c r="A335" s="9" t="s">
        <v>159</v>
      </c>
    </row>
    <row r="336" spans="1:15">
      <c r="B336" s="8" t="s">
        <v>160</v>
      </c>
    </row>
  </sheetData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J25"/>
  <sheetViews>
    <sheetView topLeftCell="C1" workbookViewId="0">
      <selection activeCell="H4" sqref="H4"/>
    </sheetView>
  </sheetViews>
  <sheetFormatPr baseColWidth="10" defaultColWidth="11.44140625" defaultRowHeight="15.6"/>
  <cols>
    <col min="1" max="1" width="19.5546875" style="8" customWidth="1"/>
    <col min="2" max="2" width="16" style="8" customWidth="1"/>
    <col min="3" max="3" width="13.44140625" style="8" bestFit="1" customWidth="1"/>
    <col min="4" max="4" width="9.5546875" style="8" customWidth="1"/>
    <col min="5" max="5" width="14" style="8" customWidth="1"/>
    <col min="6" max="6" width="11" style="8" customWidth="1"/>
    <col min="7" max="7" width="11.44140625" style="8"/>
    <col min="8" max="8" width="19.33203125" style="8" customWidth="1"/>
    <col min="9" max="9" width="13.88671875" style="8" customWidth="1"/>
    <col min="10" max="16384" width="11.44140625" style="8"/>
  </cols>
  <sheetData>
    <row r="2" spans="1:10">
      <c r="B2" s="23" t="s">
        <v>51</v>
      </c>
    </row>
    <row r="3" spans="1:10" ht="35.25" customHeight="1">
      <c r="A3" s="23" t="s">
        <v>171</v>
      </c>
      <c r="B3" s="39" t="s">
        <v>146</v>
      </c>
      <c r="C3" s="21" t="s">
        <v>147</v>
      </c>
      <c r="D3" s="21" t="s">
        <v>148</v>
      </c>
      <c r="E3" s="21" t="s">
        <v>149</v>
      </c>
      <c r="F3" s="21" t="s">
        <v>150</v>
      </c>
      <c r="H3" s="56" t="s">
        <v>151</v>
      </c>
      <c r="I3" s="57" t="s">
        <v>152</v>
      </c>
      <c r="J3" s="57" t="s">
        <v>156</v>
      </c>
    </row>
    <row r="4" spans="1:10">
      <c r="A4" s="37" t="s">
        <v>23</v>
      </c>
      <c r="B4" s="12">
        <v>430911</v>
      </c>
      <c r="C4" s="12">
        <v>14264</v>
      </c>
      <c r="D4" s="12">
        <v>294.00000000000011</v>
      </c>
      <c r="E4" s="12">
        <v>97912</v>
      </c>
      <c r="F4" s="12">
        <v>20</v>
      </c>
      <c r="H4" s="38">
        <f>C4/B4*100</f>
        <v>3.3101963050374676</v>
      </c>
      <c r="I4" s="40">
        <f>D4/$D$19*100</f>
        <v>4.9575070821529703</v>
      </c>
      <c r="J4" s="12">
        <f>ROUND(C4/F4,0)</f>
        <v>713</v>
      </c>
    </row>
    <row r="5" spans="1:10">
      <c r="A5" s="37" t="s">
        <v>25</v>
      </c>
      <c r="B5" s="12">
        <v>1139756</v>
      </c>
      <c r="C5" s="12">
        <v>57542</v>
      </c>
      <c r="D5" s="12">
        <v>1098.3000000000009</v>
      </c>
      <c r="E5" s="12">
        <v>365768</v>
      </c>
      <c r="F5" s="12">
        <v>65</v>
      </c>
      <c r="H5" s="38">
        <f t="shared" ref="H5:H19" si="0">C5/B5*100</f>
        <v>5.0486244424245186</v>
      </c>
      <c r="I5" s="40">
        <f t="shared" ref="I5:I19" si="1">D5/$D$19*100</f>
        <v>18.519830028328606</v>
      </c>
      <c r="J5" s="12">
        <f t="shared" ref="J5:J19" si="2">ROUND(C5/F5,0)</f>
        <v>885</v>
      </c>
    </row>
    <row r="6" spans="1:10">
      <c r="A6" s="37" t="s">
        <v>20</v>
      </c>
      <c r="B6" s="12">
        <v>13753</v>
      </c>
      <c r="C6" s="12">
        <v>397</v>
      </c>
      <c r="D6" s="12">
        <v>4.2</v>
      </c>
      <c r="E6" s="12">
        <v>1399</v>
      </c>
      <c r="F6" s="12">
        <v>1</v>
      </c>
      <c r="H6" s="38">
        <f t="shared" si="0"/>
        <v>2.8866429142732497</v>
      </c>
      <c r="I6" s="40">
        <f t="shared" si="1"/>
        <v>7.0821529745042411E-2</v>
      </c>
      <c r="J6" s="12">
        <f t="shared" si="2"/>
        <v>397</v>
      </c>
    </row>
    <row r="7" spans="1:10">
      <c r="A7" s="37" t="s">
        <v>28</v>
      </c>
      <c r="B7" s="12">
        <v>57853</v>
      </c>
      <c r="C7" s="12">
        <v>2522</v>
      </c>
      <c r="D7" s="12">
        <v>25.200000000000003</v>
      </c>
      <c r="E7" s="12">
        <v>8396</v>
      </c>
      <c r="F7" s="12">
        <v>8</v>
      </c>
      <c r="H7" s="38">
        <f t="shared" si="0"/>
        <v>4.3593244948403713</v>
      </c>
      <c r="I7" s="40">
        <f t="shared" si="1"/>
        <v>0.42492917847025446</v>
      </c>
      <c r="J7" s="12">
        <f t="shared" si="2"/>
        <v>315</v>
      </c>
    </row>
    <row r="8" spans="1:10">
      <c r="A8" s="37" t="s">
        <v>32</v>
      </c>
      <c r="B8" s="12">
        <v>206106</v>
      </c>
      <c r="C8" s="12">
        <v>13660</v>
      </c>
      <c r="D8" s="12">
        <v>380.10000000000008</v>
      </c>
      <c r="E8" s="12">
        <v>126580</v>
      </c>
      <c r="F8" s="12">
        <v>13</v>
      </c>
      <c r="H8" s="38">
        <f t="shared" si="0"/>
        <v>6.627657613072885</v>
      </c>
      <c r="I8" s="40">
        <f t="shared" si="1"/>
        <v>6.4093484419263396</v>
      </c>
      <c r="J8" s="12">
        <f t="shared" si="2"/>
        <v>1051</v>
      </c>
    </row>
    <row r="9" spans="1:10">
      <c r="A9" s="37" t="s">
        <v>27</v>
      </c>
      <c r="B9" s="12">
        <v>32459</v>
      </c>
      <c r="C9" s="12">
        <v>1250</v>
      </c>
      <c r="D9" s="12">
        <v>25.200000000000003</v>
      </c>
      <c r="E9" s="12">
        <v>8392</v>
      </c>
      <c r="F9" s="12">
        <v>1</v>
      </c>
      <c r="H9" s="38">
        <f t="shared" si="0"/>
        <v>3.85101204596568</v>
      </c>
      <c r="I9" s="40">
        <f t="shared" si="1"/>
        <v>0.42492917847025446</v>
      </c>
      <c r="J9" s="12">
        <f t="shared" si="2"/>
        <v>1250</v>
      </c>
    </row>
    <row r="10" spans="1:10">
      <c r="A10" s="37" t="s">
        <v>22</v>
      </c>
      <c r="B10" s="12">
        <v>766410</v>
      </c>
      <c r="C10" s="12">
        <v>47041</v>
      </c>
      <c r="D10" s="12">
        <v>1020.6000000000003</v>
      </c>
      <c r="E10" s="12">
        <v>339874</v>
      </c>
      <c r="F10" s="12">
        <v>42</v>
      </c>
      <c r="H10" s="38">
        <f t="shared" si="0"/>
        <v>6.137837449928889</v>
      </c>
      <c r="I10" s="40">
        <f t="shared" si="1"/>
        <v>17.209631728045309</v>
      </c>
      <c r="J10" s="12">
        <f t="shared" si="2"/>
        <v>1120</v>
      </c>
    </row>
    <row r="11" spans="1:10">
      <c r="A11" s="37" t="s">
        <v>35</v>
      </c>
      <c r="B11" s="12">
        <v>165933</v>
      </c>
      <c r="C11" s="12">
        <v>10669</v>
      </c>
      <c r="D11" s="12">
        <v>243.59999999999997</v>
      </c>
      <c r="E11" s="12">
        <v>81125</v>
      </c>
      <c r="F11" s="12">
        <v>14</v>
      </c>
      <c r="H11" s="38">
        <f t="shared" si="0"/>
        <v>6.4297035550493264</v>
      </c>
      <c r="I11" s="40">
        <f t="shared" si="1"/>
        <v>4.1076487252124592</v>
      </c>
      <c r="J11" s="12">
        <f t="shared" si="2"/>
        <v>762</v>
      </c>
    </row>
    <row r="12" spans="1:10">
      <c r="A12" s="37" t="s">
        <v>26</v>
      </c>
      <c r="B12" s="12">
        <v>728008</v>
      </c>
      <c r="C12" s="12">
        <v>19500</v>
      </c>
      <c r="D12" s="12">
        <v>504.00000000000011</v>
      </c>
      <c r="E12" s="12">
        <v>167846</v>
      </c>
      <c r="F12" s="12">
        <v>27</v>
      </c>
      <c r="H12" s="38">
        <f t="shared" si="0"/>
        <v>2.6785419940440218</v>
      </c>
      <c r="I12" s="40">
        <f t="shared" si="1"/>
        <v>8.4985835694050902</v>
      </c>
      <c r="J12" s="12">
        <f t="shared" si="2"/>
        <v>722</v>
      </c>
    </row>
    <row r="13" spans="1:10">
      <c r="A13" s="37" t="s">
        <v>31</v>
      </c>
      <c r="B13" s="12">
        <v>407254</v>
      </c>
      <c r="C13" s="12">
        <v>23564</v>
      </c>
      <c r="D13" s="12">
        <v>275.10000000000002</v>
      </c>
      <c r="E13" s="12">
        <v>91616</v>
      </c>
      <c r="F13" s="12">
        <v>14</v>
      </c>
      <c r="H13" s="38">
        <f t="shared" si="0"/>
        <v>5.7860696273087555</v>
      </c>
      <c r="I13" s="40">
        <f t="shared" si="1"/>
        <v>4.6388101983002787</v>
      </c>
      <c r="J13" s="12">
        <f t="shared" si="2"/>
        <v>1683</v>
      </c>
    </row>
    <row r="14" spans="1:10">
      <c r="A14" s="37" t="s">
        <v>34</v>
      </c>
      <c r="B14" s="12">
        <v>78644</v>
      </c>
      <c r="C14" s="12">
        <v>5844</v>
      </c>
      <c r="D14" s="12">
        <v>98.699999999999989</v>
      </c>
      <c r="E14" s="12">
        <v>32870</v>
      </c>
      <c r="F14" s="12">
        <v>7</v>
      </c>
      <c r="H14" s="38">
        <f t="shared" si="0"/>
        <v>7.4309546818574841</v>
      </c>
      <c r="I14" s="40">
        <f t="shared" si="1"/>
        <v>1.6643059490084964</v>
      </c>
      <c r="J14" s="12">
        <f t="shared" si="2"/>
        <v>835</v>
      </c>
    </row>
    <row r="15" spans="1:10">
      <c r="A15" s="37" t="s">
        <v>24</v>
      </c>
      <c r="B15" s="12">
        <v>1563677</v>
      </c>
      <c r="C15" s="12">
        <v>38095</v>
      </c>
      <c r="D15" s="12">
        <v>1024.8000000000002</v>
      </c>
      <c r="E15" s="12">
        <v>341290</v>
      </c>
      <c r="F15" s="12">
        <v>64</v>
      </c>
      <c r="H15" s="58">
        <f t="shared" si="0"/>
        <v>2.436244825497849</v>
      </c>
      <c r="I15" s="58">
        <f t="shared" si="1"/>
        <v>17.280453257790352</v>
      </c>
      <c r="J15" s="12">
        <f t="shared" si="2"/>
        <v>595</v>
      </c>
    </row>
    <row r="16" spans="1:10">
      <c r="A16" s="37" t="s">
        <v>29</v>
      </c>
      <c r="B16" s="12">
        <v>190834</v>
      </c>
      <c r="C16" s="12">
        <v>8487</v>
      </c>
      <c r="D16" s="12">
        <v>714.00000000000023</v>
      </c>
      <c r="E16" s="12">
        <v>237773</v>
      </c>
      <c r="F16" s="12">
        <v>19</v>
      </c>
      <c r="H16" s="38">
        <f t="shared" si="0"/>
        <v>4.4473207080499284</v>
      </c>
      <c r="I16" s="40">
        <f t="shared" si="1"/>
        <v>12.039660056657214</v>
      </c>
      <c r="J16" s="12">
        <f t="shared" si="2"/>
        <v>447</v>
      </c>
    </row>
    <row r="17" spans="1:10">
      <c r="A17" s="37" t="s">
        <v>33</v>
      </c>
      <c r="B17" s="12">
        <v>207435</v>
      </c>
      <c r="C17" s="12">
        <v>10729</v>
      </c>
      <c r="D17" s="12">
        <v>188.99999999999994</v>
      </c>
      <c r="E17" s="12">
        <v>62949</v>
      </c>
      <c r="F17" s="12">
        <v>23</v>
      </c>
      <c r="H17" s="38">
        <f t="shared" si="0"/>
        <v>5.1722226239544913</v>
      </c>
      <c r="I17" s="40">
        <f t="shared" si="1"/>
        <v>3.1869688385269073</v>
      </c>
      <c r="J17" s="12">
        <f t="shared" si="2"/>
        <v>466</v>
      </c>
    </row>
    <row r="18" spans="1:10">
      <c r="A18" s="37" t="s">
        <v>30</v>
      </c>
      <c r="B18" s="12">
        <v>43445</v>
      </c>
      <c r="C18" s="12">
        <v>3050</v>
      </c>
      <c r="D18" s="12">
        <v>33.6</v>
      </c>
      <c r="E18" s="12">
        <v>11193</v>
      </c>
      <c r="F18" s="12">
        <v>8</v>
      </c>
      <c r="H18" s="38">
        <f t="shared" si="0"/>
        <v>7.0203705834963746</v>
      </c>
      <c r="I18" s="40">
        <f t="shared" si="1"/>
        <v>0.56657223796033929</v>
      </c>
      <c r="J18" s="12">
        <f t="shared" si="2"/>
        <v>381</v>
      </c>
    </row>
    <row r="19" spans="1:10">
      <c r="A19" s="43" t="s">
        <v>12</v>
      </c>
      <c r="B19" s="44">
        <v>6032478</v>
      </c>
      <c r="C19" s="44">
        <v>256614</v>
      </c>
      <c r="D19" s="44">
        <v>5930.4000000000069</v>
      </c>
      <c r="E19" s="44">
        <v>1974983</v>
      </c>
      <c r="F19" s="44">
        <v>326</v>
      </c>
      <c r="H19" s="38">
        <f t="shared" si="0"/>
        <v>4.2538737812222438</v>
      </c>
      <c r="I19" s="40">
        <f t="shared" si="1"/>
        <v>100</v>
      </c>
      <c r="J19" s="12">
        <f t="shared" si="2"/>
        <v>787</v>
      </c>
    </row>
    <row r="21" spans="1:10">
      <c r="A21" s="41" t="s">
        <v>157</v>
      </c>
    </row>
    <row r="22" spans="1:10">
      <c r="A22" s="8" t="s">
        <v>170</v>
      </c>
    </row>
    <row r="23" spans="1:10">
      <c r="A23" s="8" t="s">
        <v>153</v>
      </c>
    </row>
    <row r="24" spans="1:10">
      <c r="B24" s="8" t="s">
        <v>154</v>
      </c>
    </row>
    <row r="25" spans="1:10">
      <c r="B25" s="8" t="s">
        <v>155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31"/>
  <sheetViews>
    <sheetView topLeftCell="A112" workbookViewId="0">
      <selection activeCell="I15" sqref="I15"/>
    </sheetView>
  </sheetViews>
  <sheetFormatPr baseColWidth="10" defaultColWidth="11.44140625" defaultRowHeight="15.6"/>
  <cols>
    <col min="1" max="1" width="17.44140625" style="8" customWidth="1"/>
    <col min="2" max="12" width="11.109375" style="8" customWidth="1"/>
    <col min="13" max="13" width="13.109375" style="8" customWidth="1"/>
    <col min="14" max="22" width="25.44140625" style="8" bestFit="1" customWidth="1"/>
    <col min="23" max="24" width="25.44140625" style="8" customWidth="1"/>
    <col min="25" max="33" width="25.44140625" style="8" bestFit="1" customWidth="1"/>
    <col min="34" max="35" width="25.44140625" style="8" customWidth="1"/>
    <col min="36" max="44" width="25.44140625" style="8" bestFit="1" customWidth="1"/>
    <col min="45" max="46" width="25.44140625" style="8" customWidth="1"/>
    <col min="47" max="55" width="25.44140625" style="8" bestFit="1" customWidth="1"/>
    <col min="56" max="56" width="30.6640625" style="8" bestFit="1" customWidth="1"/>
    <col min="57" max="57" width="27.88671875" style="8" bestFit="1" customWidth="1"/>
    <col min="58" max="58" width="20.44140625" style="8" bestFit="1" customWidth="1"/>
    <col min="59" max="59" width="17.6640625" style="8" bestFit="1" customWidth="1"/>
    <col min="60" max="60" width="19.109375" style="8" bestFit="1" customWidth="1"/>
    <col min="61" max="16384" width="11.44140625" style="8"/>
  </cols>
  <sheetData>
    <row r="1" spans="1:13">
      <c r="A1" s="23" t="s">
        <v>6</v>
      </c>
      <c r="B1" s="8" t="s">
        <v>52</v>
      </c>
    </row>
    <row r="3" spans="1:13">
      <c r="B3" s="23" t="s">
        <v>11</v>
      </c>
    </row>
    <row r="4" spans="1:13">
      <c r="A4" s="23" t="s">
        <v>175</v>
      </c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9</v>
      </c>
      <c r="J4" s="8">
        <v>10</v>
      </c>
      <c r="K4" s="8">
        <v>11</v>
      </c>
      <c r="L4" s="8">
        <v>12</v>
      </c>
      <c r="M4" s="8" t="s">
        <v>12</v>
      </c>
    </row>
    <row r="5" spans="1:13">
      <c r="A5" s="24" t="s">
        <v>55</v>
      </c>
      <c r="B5" s="25">
        <v>377243</v>
      </c>
      <c r="C5" s="25">
        <v>564602</v>
      </c>
      <c r="D5" s="25">
        <v>456387</v>
      </c>
      <c r="E5" s="25">
        <v>612061</v>
      </c>
      <c r="F5" s="25">
        <v>603273</v>
      </c>
      <c r="G5" s="25">
        <v>467557</v>
      </c>
      <c r="H5" s="25">
        <v>828761</v>
      </c>
      <c r="I5" s="25">
        <v>414812</v>
      </c>
      <c r="J5" s="25">
        <v>695162</v>
      </c>
      <c r="K5" s="25">
        <v>532266</v>
      </c>
      <c r="L5" s="25">
        <v>480354</v>
      </c>
      <c r="M5" s="25">
        <v>6032478</v>
      </c>
    </row>
    <row r="6" spans="1:13">
      <c r="A6" s="24" t="s">
        <v>56</v>
      </c>
      <c r="B6" s="25">
        <v>18351</v>
      </c>
      <c r="C6" s="25">
        <v>24614</v>
      </c>
      <c r="D6" s="25">
        <v>18930</v>
      </c>
      <c r="E6" s="25">
        <v>25861</v>
      </c>
      <c r="F6" s="25">
        <v>20769</v>
      </c>
      <c r="G6" s="25">
        <v>19369</v>
      </c>
      <c r="H6" s="25">
        <v>28979</v>
      </c>
      <c r="I6" s="25">
        <v>19555</v>
      </c>
      <c r="J6" s="25">
        <v>30594</v>
      </c>
      <c r="K6" s="25">
        <v>24207</v>
      </c>
      <c r="L6" s="25">
        <v>25385</v>
      </c>
      <c r="M6" s="25">
        <v>256614</v>
      </c>
    </row>
    <row r="7" spans="1:13">
      <c r="A7" s="24" t="s">
        <v>53</v>
      </c>
      <c r="B7" s="25">
        <v>241</v>
      </c>
      <c r="C7" s="25">
        <v>342</v>
      </c>
      <c r="D7" s="25">
        <v>165</v>
      </c>
      <c r="E7" s="25">
        <v>263</v>
      </c>
      <c r="F7" s="25">
        <v>222</v>
      </c>
      <c r="G7" s="25">
        <v>152</v>
      </c>
      <c r="H7" s="25">
        <v>372</v>
      </c>
      <c r="I7" s="25">
        <v>159</v>
      </c>
      <c r="J7" s="25">
        <v>337</v>
      </c>
      <c r="K7" s="25">
        <v>309</v>
      </c>
      <c r="L7" s="25">
        <v>262</v>
      </c>
      <c r="M7" s="25">
        <v>2824</v>
      </c>
    </row>
    <row r="8" spans="1:13">
      <c r="A8" s="24" t="s">
        <v>57</v>
      </c>
      <c r="B8" s="25">
        <v>506.10000000000008</v>
      </c>
      <c r="C8" s="25">
        <v>718.20000000000016</v>
      </c>
      <c r="D8" s="25">
        <v>346.5</v>
      </c>
      <c r="E8" s="25">
        <v>552.29999999999995</v>
      </c>
      <c r="F8" s="25">
        <v>466.19999999999993</v>
      </c>
      <c r="G8" s="25">
        <v>319.2000000000001</v>
      </c>
      <c r="H8" s="25">
        <v>781.2</v>
      </c>
      <c r="I8" s="25">
        <v>333.90000000000003</v>
      </c>
      <c r="J8" s="25">
        <v>707.70000000000027</v>
      </c>
      <c r="K8" s="25">
        <v>648.9</v>
      </c>
      <c r="L8" s="25">
        <v>550.20000000000005</v>
      </c>
      <c r="M8" s="25">
        <v>5930.4000000000005</v>
      </c>
    </row>
    <row r="9" spans="1:13">
      <c r="A9" s="24" t="s">
        <v>54</v>
      </c>
      <c r="B9" s="25">
        <v>168542</v>
      </c>
      <c r="C9" s="25">
        <v>239175</v>
      </c>
      <c r="D9" s="25">
        <v>115395</v>
      </c>
      <c r="E9" s="25">
        <v>183932</v>
      </c>
      <c r="F9" s="25">
        <v>155262</v>
      </c>
      <c r="G9" s="25">
        <v>106305</v>
      </c>
      <c r="H9" s="25">
        <v>260157</v>
      </c>
      <c r="I9" s="25">
        <v>111201</v>
      </c>
      <c r="J9" s="25">
        <v>235686</v>
      </c>
      <c r="K9" s="25">
        <v>216101</v>
      </c>
      <c r="L9" s="25">
        <v>183227</v>
      </c>
      <c r="M9" s="25">
        <v>1974983</v>
      </c>
    </row>
    <row r="10" spans="1:13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>
      <c r="A11" s="26" t="s">
        <v>60</v>
      </c>
      <c r="B11" s="27">
        <f>ROUNDUP(B6/B5*100,2)</f>
        <v>4.87</v>
      </c>
      <c r="C11" s="27">
        <f t="shared" ref="C11:L11" si="0">ROUNDUP(C6/C5*100,2)</f>
        <v>4.3599999999999994</v>
      </c>
      <c r="D11" s="27">
        <f t="shared" si="0"/>
        <v>4.1499999999999995</v>
      </c>
      <c r="E11" s="27">
        <f t="shared" si="0"/>
        <v>4.2299999999999995</v>
      </c>
      <c r="F11" s="27">
        <f t="shared" si="0"/>
        <v>3.4499999999999997</v>
      </c>
      <c r="G11" s="27">
        <f t="shared" si="0"/>
        <v>4.1499999999999995</v>
      </c>
      <c r="H11" s="27">
        <f t="shared" si="0"/>
        <v>3.5</v>
      </c>
      <c r="I11" s="27">
        <f t="shared" si="0"/>
        <v>4.72</v>
      </c>
      <c r="J11" s="27">
        <f t="shared" si="0"/>
        <v>4.41</v>
      </c>
      <c r="K11" s="27">
        <f t="shared" si="0"/>
        <v>4.55</v>
      </c>
      <c r="L11" s="27">
        <f t="shared" si="0"/>
        <v>5.29</v>
      </c>
      <c r="M11" s="27">
        <f t="shared" ref="M11" si="1">ROUNDUP(M6/M5*100,2)</f>
        <v>4.26</v>
      </c>
    </row>
    <row r="12" spans="1:13">
      <c r="A12" s="26" t="s">
        <v>47</v>
      </c>
      <c r="B12" s="27">
        <f>ROUNDUP(B6/B8,2)</f>
        <v>36.26</v>
      </c>
      <c r="C12" s="27">
        <f t="shared" ref="C12:L12" si="2">ROUNDUP(C6/C8,2)</f>
        <v>34.28</v>
      </c>
      <c r="D12" s="27">
        <f t="shared" si="2"/>
        <v>54.64</v>
      </c>
      <c r="E12" s="27">
        <f t="shared" si="2"/>
        <v>46.83</v>
      </c>
      <c r="F12" s="27">
        <f t="shared" si="2"/>
        <v>44.55</v>
      </c>
      <c r="G12" s="27">
        <f t="shared" si="2"/>
        <v>60.68</v>
      </c>
      <c r="H12" s="27">
        <f t="shared" si="2"/>
        <v>37.1</v>
      </c>
      <c r="I12" s="27">
        <f t="shared" si="2"/>
        <v>58.57</v>
      </c>
      <c r="J12" s="27">
        <f t="shared" si="2"/>
        <v>43.239999999999995</v>
      </c>
      <c r="K12" s="27">
        <f t="shared" si="2"/>
        <v>37.309999999999995</v>
      </c>
      <c r="L12" s="27">
        <f t="shared" si="2"/>
        <v>46.14</v>
      </c>
      <c r="M12" s="27">
        <f t="shared" ref="M12" si="3">ROUNDUP(M6/M8,2)</f>
        <v>43.28</v>
      </c>
    </row>
    <row r="13" spans="1:13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</row>
    <row r="14" spans="1:13">
      <c r="A14" s="41" t="s">
        <v>157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spans="1:13">
      <c r="A15" s="37" t="s">
        <v>161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>
      <c r="A16" s="37" t="s">
        <v>162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 spans="1:13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</row>
    <row r="18" spans="1:13">
      <c r="A18" s="2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30" spans="2:2">
      <c r="B130" s="8" t="s">
        <v>58</v>
      </c>
    </row>
    <row r="131" spans="2:2">
      <c r="B131" s="8" t="s">
        <v>59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3:I108"/>
  <sheetViews>
    <sheetView topLeftCell="E4" workbookViewId="0">
      <selection activeCell="C7" sqref="C7"/>
    </sheetView>
  </sheetViews>
  <sheetFormatPr baseColWidth="10" defaultColWidth="11.44140625" defaultRowHeight="15.6"/>
  <cols>
    <col min="1" max="1" width="26.6640625" style="8" customWidth="1"/>
    <col min="2" max="2" width="16.44140625" style="8" customWidth="1"/>
    <col min="3" max="3" width="10" style="8" customWidth="1"/>
    <col min="4" max="4" width="12.33203125" style="8" customWidth="1"/>
    <col min="5" max="8" width="10" style="8" customWidth="1"/>
    <col min="9" max="9" width="13.88671875" style="8" bestFit="1" customWidth="1"/>
    <col min="10" max="16384" width="11.44140625" style="8"/>
  </cols>
  <sheetData>
    <row r="3" spans="1:9">
      <c r="A3" s="47"/>
      <c r="B3" s="47" t="s">
        <v>174</v>
      </c>
      <c r="C3" s="47"/>
      <c r="D3" s="47"/>
      <c r="E3" s="47"/>
      <c r="F3" s="47"/>
      <c r="G3" s="47"/>
      <c r="H3" s="47"/>
      <c r="I3" s="47"/>
    </row>
    <row r="4" spans="1:9">
      <c r="A4" s="47" t="s">
        <v>175</v>
      </c>
      <c r="B4" s="48" t="s">
        <v>14</v>
      </c>
      <c r="C4" s="48" t="s">
        <v>46</v>
      </c>
      <c r="D4" s="48" t="s">
        <v>15</v>
      </c>
      <c r="E4" s="48" t="s">
        <v>16</v>
      </c>
      <c r="F4" s="48" t="s">
        <v>17</v>
      </c>
      <c r="G4" s="48" t="s">
        <v>18</v>
      </c>
      <c r="H4" s="48" t="s">
        <v>19</v>
      </c>
      <c r="I4" s="48" t="s">
        <v>12</v>
      </c>
    </row>
    <row r="5" spans="1:9">
      <c r="A5" s="21" t="s">
        <v>0</v>
      </c>
      <c r="B5" s="11"/>
      <c r="C5" s="12"/>
      <c r="D5" s="12"/>
      <c r="E5" s="12"/>
      <c r="F5" s="12"/>
      <c r="G5" s="12"/>
      <c r="H5" s="12"/>
      <c r="I5" s="11"/>
    </row>
    <row r="6" spans="1:9">
      <c r="A6" s="28" t="s">
        <v>85</v>
      </c>
      <c r="B6" s="12">
        <v>593655</v>
      </c>
      <c r="C6" s="12">
        <v>127252</v>
      </c>
      <c r="D6" s="12">
        <v>222072</v>
      </c>
      <c r="E6" s="12">
        <v>255940</v>
      </c>
      <c r="F6" s="12">
        <v>1070158</v>
      </c>
      <c r="G6" s="12">
        <v>369695</v>
      </c>
      <c r="H6" s="12">
        <v>758220</v>
      </c>
      <c r="I6" s="12">
        <v>3396992</v>
      </c>
    </row>
    <row r="7" spans="1:9">
      <c r="A7" s="28" t="s">
        <v>56</v>
      </c>
      <c r="B7" s="12">
        <v>31804</v>
      </c>
      <c r="C7" s="12">
        <v>9410</v>
      </c>
      <c r="D7" s="12">
        <v>19069</v>
      </c>
      <c r="E7" s="12">
        <v>7564</v>
      </c>
      <c r="F7" s="12">
        <v>18421</v>
      </c>
      <c r="G7" s="12">
        <v>12019</v>
      </c>
      <c r="H7" s="12">
        <v>58379</v>
      </c>
      <c r="I7" s="12">
        <v>156666</v>
      </c>
    </row>
    <row r="8" spans="1:9">
      <c r="A8" s="28" t="s">
        <v>57</v>
      </c>
      <c r="B8" s="12">
        <v>585.9</v>
      </c>
      <c r="C8" s="12">
        <v>304.5</v>
      </c>
      <c r="D8" s="12">
        <v>193.20000000000002</v>
      </c>
      <c r="E8" s="12">
        <v>724.5</v>
      </c>
      <c r="F8" s="12">
        <v>640.5</v>
      </c>
      <c r="G8" s="12">
        <v>247.79999999999998</v>
      </c>
      <c r="H8" s="12">
        <v>1604.3999999999996</v>
      </c>
      <c r="I8" s="12">
        <v>4300.7999999999993</v>
      </c>
    </row>
    <row r="9" spans="1:9">
      <c r="A9" s="28" t="s">
        <v>54</v>
      </c>
      <c r="B9" s="12">
        <v>195118</v>
      </c>
      <c r="C9" s="12">
        <v>101401</v>
      </c>
      <c r="D9" s="12">
        <v>64338</v>
      </c>
      <c r="E9" s="12">
        <v>241263</v>
      </c>
      <c r="F9" s="12">
        <v>213296</v>
      </c>
      <c r="G9" s="12">
        <v>82521</v>
      </c>
      <c r="H9" s="12">
        <v>534272</v>
      </c>
      <c r="I9" s="12">
        <v>1432209</v>
      </c>
    </row>
    <row r="10" spans="1:9">
      <c r="A10" s="21" t="s">
        <v>1</v>
      </c>
      <c r="B10" s="11"/>
      <c r="C10" s="12"/>
      <c r="D10" s="12"/>
      <c r="E10" s="12"/>
      <c r="F10" s="12"/>
      <c r="G10" s="12"/>
      <c r="H10" s="12"/>
      <c r="I10" s="11"/>
    </row>
    <row r="11" spans="1:9">
      <c r="A11" s="28" t="s">
        <v>85</v>
      </c>
      <c r="B11" s="12">
        <v>775981</v>
      </c>
      <c r="C11" s="12">
        <v>40144</v>
      </c>
      <c r="D11" s="12">
        <v>10485</v>
      </c>
      <c r="E11" s="12">
        <v>501241</v>
      </c>
      <c r="F11" s="12">
        <v>1208379</v>
      </c>
      <c r="G11" s="12">
        <v>82910</v>
      </c>
      <c r="H11" s="12">
        <v>16346</v>
      </c>
      <c r="I11" s="12">
        <v>2635486</v>
      </c>
    </row>
    <row r="12" spans="1:9">
      <c r="A12" s="28" t="s">
        <v>56</v>
      </c>
      <c r="B12" s="12">
        <v>38311</v>
      </c>
      <c r="C12" s="12">
        <v>3561</v>
      </c>
      <c r="D12" s="12">
        <v>350</v>
      </c>
      <c r="E12" s="12">
        <v>21474</v>
      </c>
      <c r="F12" s="12">
        <v>30881</v>
      </c>
      <c r="G12" s="12">
        <v>3751</v>
      </c>
      <c r="H12" s="12">
        <v>1620</v>
      </c>
      <c r="I12" s="12">
        <v>99948</v>
      </c>
    </row>
    <row r="13" spans="1:9">
      <c r="A13" s="28" t="s">
        <v>57</v>
      </c>
      <c r="B13" s="12">
        <v>453.60000000000014</v>
      </c>
      <c r="C13" s="12">
        <v>79.800000000000011</v>
      </c>
      <c r="D13" s="12">
        <v>4.2</v>
      </c>
      <c r="E13" s="12">
        <v>279.29999999999995</v>
      </c>
      <c r="F13" s="12">
        <v>749.70000000000039</v>
      </c>
      <c r="G13" s="12">
        <v>54.600000000000009</v>
      </c>
      <c r="H13" s="12">
        <v>8.4</v>
      </c>
      <c r="I13" s="12">
        <v>1629.6000000000004</v>
      </c>
    </row>
    <row r="14" spans="1:9">
      <c r="A14" s="28" t="s">
        <v>54</v>
      </c>
      <c r="B14" s="12">
        <v>151098</v>
      </c>
      <c r="C14" s="12">
        <v>26576</v>
      </c>
      <c r="D14" s="12">
        <v>1400</v>
      </c>
      <c r="E14" s="12">
        <v>93040</v>
      </c>
      <c r="F14" s="12">
        <v>249679</v>
      </c>
      <c r="G14" s="12">
        <v>18183</v>
      </c>
      <c r="H14" s="12">
        <v>2798</v>
      </c>
      <c r="I14" s="12">
        <v>542774</v>
      </c>
    </row>
    <row r="15" spans="1:9">
      <c r="A15" s="43" t="s">
        <v>86</v>
      </c>
      <c r="B15" s="44">
        <v>1369636</v>
      </c>
      <c r="C15" s="44">
        <v>167396</v>
      </c>
      <c r="D15" s="44">
        <v>232557</v>
      </c>
      <c r="E15" s="44">
        <v>757181</v>
      </c>
      <c r="F15" s="44">
        <v>2278537</v>
      </c>
      <c r="G15" s="44">
        <v>452605</v>
      </c>
      <c r="H15" s="44">
        <v>774566</v>
      </c>
      <c r="I15" s="44">
        <v>6032478</v>
      </c>
    </row>
    <row r="16" spans="1:9">
      <c r="A16" s="43" t="s">
        <v>87</v>
      </c>
      <c r="B16" s="44">
        <v>70115</v>
      </c>
      <c r="C16" s="44">
        <v>12971</v>
      </c>
      <c r="D16" s="44">
        <v>19419</v>
      </c>
      <c r="E16" s="44">
        <v>29038</v>
      </c>
      <c r="F16" s="44">
        <v>49302</v>
      </c>
      <c r="G16" s="44">
        <v>15770</v>
      </c>
      <c r="H16" s="44">
        <v>59999</v>
      </c>
      <c r="I16" s="44">
        <v>256614</v>
      </c>
    </row>
    <row r="17" spans="1:9">
      <c r="A17" s="43" t="s">
        <v>88</v>
      </c>
      <c r="B17" s="44">
        <v>1039.5</v>
      </c>
      <c r="C17" s="44">
        <v>384.3</v>
      </c>
      <c r="D17" s="44">
        <v>197.4</v>
      </c>
      <c r="E17" s="44">
        <v>1003.8</v>
      </c>
      <c r="F17" s="44">
        <v>1390.2000000000003</v>
      </c>
      <c r="G17" s="44">
        <v>302.39999999999998</v>
      </c>
      <c r="H17" s="44">
        <v>1612.7999999999997</v>
      </c>
      <c r="I17" s="44">
        <v>5930.4</v>
      </c>
    </row>
    <row r="18" spans="1:9">
      <c r="A18" s="43" t="s">
        <v>89</v>
      </c>
      <c r="B18" s="44">
        <v>346216</v>
      </c>
      <c r="C18" s="44">
        <v>127977</v>
      </c>
      <c r="D18" s="44">
        <v>65738</v>
      </c>
      <c r="E18" s="44">
        <v>334303</v>
      </c>
      <c r="F18" s="44">
        <v>462975</v>
      </c>
      <c r="G18" s="44">
        <v>100704</v>
      </c>
      <c r="H18" s="44">
        <v>537070</v>
      </c>
      <c r="I18" s="44">
        <v>1974983</v>
      </c>
    </row>
    <row r="19" spans="1:9">
      <c r="A19" s="31" t="s">
        <v>64</v>
      </c>
      <c r="B19" s="22"/>
      <c r="C19" s="22"/>
      <c r="D19" s="22"/>
    </row>
    <row r="20" spans="1:9">
      <c r="A20" s="29" t="s">
        <v>65</v>
      </c>
      <c r="B20" s="8">
        <f>ROUND((B7+B12)/(B8+B13),2)</f>
        <v>67.45</v>
      </c>
      <c r="C20" s="8">
        <f t="shared" ref="C20:H20" si="0">ROUND((C7+C12)/(C8+C13),2)</f>
        <v>33.75</v>
      </c>
      <c r="D20" s="8">
        <f t="shared" si="0"/>
        <v>98.37</v>
      </c>
      <c r="E20" s="8">
        <f t="shared" si="0"/>
        <v>28.93</v>
      </c>
      <c r="F20" s="8">
        <f t="shared" si="0"/>
        <v>35.46</v>
      </c>
      <c r="G20" s="8">
        <f t="shared" si="0"/>
        <v>52.15</v>
      </c>
      <c r="H20" s="8">
        <f t="shared" si="0"/>
        <v>37.200000000000003</v>
      </c>
    </row>
    <row r="21" spans="1:9">
      <c r="A21" s="30" t="s">
        <v>66</v>
      </c>
      <c r="B21" s="8">
        <f>ROUND(B7/B8,2)</f>
        <v>54.28</v>
      </c>
      <c r="C21" s="8">
        <f t="shared" ref="C21:H21" si="1">ROUND(C7/C8,2)</f>
        <v>30.9</v>
      </c>
      <c r="D21" s="8">
        <f t="shared" si="1"/>
        <v>98.7</v>
      </c>
      <c r="E21" s="8">
        <f t="shared" si="1"/>
        <v>10.44</v>
      </c>
      <c r="F21" s="8">
        <f t="shared" si="1"/>
        <v>28.76</v>
      </c>
      <c r="G21" s="8">
        <f t="shared" si="1"/>
        <v>48.5</v>
      </c>
      <c r="H21" s="8">
        <f t="shared" si="1"/>
        <v>36.39</v>
      </c>
    </row>
    <row r="22" spans="1:9">
      <c r="A22" s="29" t="s">
        <v>67</v>
      </c>
      <c r="B22" s="8">
        <f>ROUND(B12/B13,2)</f>
        <v>84.46</v>
      </c>
      <c r="C22" s="8">
        <f t="shared" ref="C22:H22" si="2">ROUND(C12/C13,2)</f>
        <v>44.62</v>
      </c>
      <c r="D22" s="8">
        <f t="shared" si="2"/>
        <v>83.33</v>
      </c>
      <c r="E22" s="8">
        <f t="shared" si="2"/>
        <v>76.89</v>
      </c>
      <c r="F22" s="8">
        <f t="shared" si="2"/>
        <v>41.19</v>
      </c>
      <c r="G22" s="8">
        <f t="shared" si="2"/>
        <v>68.7</v>
      </c>
      <c r="H22" s="8">
        <f t="shared" si="2"/>
        <v>192.86</v>
      </c>
    </row>
    <row r="23" spans="1:9">
      <c r="A23" s="22"/>
      <c r="B23" s="22"/>
      <c r="C23" s="22"/>
      <c r="D23" s="22"/>
    </row>
    <row r="24" spans="1:9">
      <c r="A24" s="41" t="s">
        <v>157</v>
      </c>
      <c r="B24" s="2"/>
      <c r="C24" s="2"/>
    </row>
    <row r="25" spans="1:9">
      <c r="A25" s="8" t="s">
        <v>14</v>
      </c>
      <c r="C25" s="8" t="s">
        <v>112</v>
      </c>
    </row>
    <row r="26" spans="1:9">
      <c r="A26" s="8" t="s">
        <v>68</v>
      </c>
      <c r="C26" s="8" t="s">
        <v>113</v>
      </c>
    </row>
    <row r="27" spans="1:9">
      <c r="C27" s="8" t="s">
        <v>114</v>
      </c>
    </row>
    <row r="28" spans="1:9">
      <c r="A28" s="8" t="s">
        <v>15</v>
      </c>
      <c r="C28" s="8" t="s">
        <v>111</v>
      </c>
    </row>
    <row r="29" spans="1:9">
      <c r="A29" s="8" t="s">
        <v>16</v>
      </c>
      <c r="C29" s="8" t="s">
        <v>115</v>
      </c>
    </row>
    <row r="30" spans="1:9">
      <c r="A30" s="8" t="s">
        <v>17</v>
      </c>
      <c r="C30" s="8" t="s">
        <v>167</v>
      </c>
    </row>
    <row r="31" spans="1:9">
      <c r="A31" s="8" t="s">
        <v>18</v>
      </c>
      <c r="C31" s="8" t="s">
        <v>116</v>
      </c>
    </row>
    <row r="32" spans="1:9">
      <c r="A32" s="8" t="s">
        <v>19</v>
      </c>
      <c r="C32" s="8" t="s">
        <v>118</v>
      </c>
    </row>
    <row r="34" spans="1:4">
      <c r="A34" s="8" t="s">
        <v>117</v>
      </c>
    </row>
    <row r="35" spans="1:4">
      <c r="A35" s="22"/>
      <c r="B35" s="22"/>
      <c r="C35" s="22"/>
      <c r="D35" s="22"/>
    </row>
    <row r="36" spans="1:4">
      <c r="A36" s="22"/>
      <c r="B36" s="22"/>
      <c r="C36" s="22"/>
      <c r="D36" s="22"/>
    </row>
    <row r="37" spans="1:4">
      <c r="A37" s="22"/>
      <c r="B37" s="22"/>
      <c r="C37" s="22"/>
      <c r="D37" s="22"/>
    </row>
    <row r="38" spans="1:4">
      <c r="A38" s="22"/>
      <c r="B38" s="22"/>
      <c r="C38" s="22"/>
      <c r="D38" s="22"/>
    </row>
    <row r="39" spans="1:4">
      <c r="A39" s="22"/>
      <c r="B39" s="22"/>
      <c r="C39" s="22"/>
      <c r="D39" s="22"/>
    </row>
    <row r="40" spans="1:4">
      <c r="A40" s="22"/>
      <c r="B40" s="22"/>
    </row>
    <row r="41" spans="1:4">
      <c r="A41" s="22"/>
      <c r="B41" s="22"/>
    </row>
    <row r="42" spans="1:4">
      <c r="A42" s="22"/>
      <c r="B42" s="22"/>
    </row>
    <row r="43" spans="1:4">
      <c r="A43" s="22"/>
      <c r="B43" s="22"/>
    </row>
    <row r="44" spans="1:4">
      <c r="A44" s="22"/>
      <c r="B44" s="22"/>
    </row>
    <row r="45" spans="1:4">
      <c r="A45" s="22"/>
      <c r="B45" s="22"/>
    </row>
    <row r="46" spans="1:4">
      <c r="A46" s="22"/>
      <c r="B46" s="22"/>
    </row>
    <row r="47" spans="1:4">
      <c r="A47" s="22"/>
      <c r="B47" s="22"/>
    </row>
    <row r="48" spans="1:4">
      <c r="A48" s="22"/>
      <c r="B48" s="22"/>
    </row>
    <row r="49" spans="1:2">
      <c r="A49" s="22"/>
      <c r="B49" s="22"/>
    </row>
    <row r="50" spans="1:2">
      <c r="A50" s="22"/>
      <c r="B50" s="22"/>
    </row>
    <row r="51" spans="1:2">
      <c r="A51" s="22"/>
      <c r="B51" s="22"/>
    </row>
    <row r="52" spans="1:2">
      <c r="A52" s="22"/>
      <c r="B52" s="22"/>
    </row>
    <row r="53" spans="1:2">
      <c r="A53" s="22"/>
      <c r="B53" s="22"/>
    </row>
    <row r="54" spans="1:2">
      <c r="A54" s="22"/>
      <c r="B54" s="22"/>
    </row>
    <row r="55" spans="1:2">
      <c r="A55" s="22"/>
      <c r="B55" s="22"/>
    </row>
    <row r="56" spans="1:2">
      <c r="A56" s="22"/>
      <c r="B56" s="22"/>
    </row>
    <row r="57" spans="1:2">
      <c r="A57" s="22"/>
      <c r="B57" s="22"/>
    </row>
    <row r="58" spans="1:2">
      <c r="A58" s="22"/>
      <c r="B58" s="22"/>
    </row>
    <row r="59" spans="1:2">
      <c r="A59" s="22"/>
      <c r="B59" s="22"/>
    </row>
    <row r="60" spans="1:2">
      <c r="A60" s="22"/>
      <c r="B60" s="22"/>
    </row>
    <row r="61" spans="1:2">
      <c r="A61" s="22"/>
      <c r="B61" s="22"/>
    </row>
    <row r="62" spans="1:2">
      <c r="A62" s="22"/>
      <c r="B62" s="22"/>
    </row>
    <row r="63" spans="1:2">
      <c r="A63" s="22"/>
      <c r="B63" s="22"/>
    </row>
    <row r="64" spans="1:2">
      <c r="A64" s="22"/>
      <c r="B64" s="22"/>
    </row>
    <row r="65" spans="1:2">
      <c r="A65" s="22"/>
      <c r="B65" s="22"/>
    </row>
    <row r="66" spans="1:2">
      <c r="A66" s="22"/>
      <c r="B66" s="22"/>
    </row>
    <row r="67" spans="1:2">
      <c r="A67" s="22"/>
      <c r="B67" s="22"/>
    </row>
    <row r="68" spans="1:2">
      <c r="A68" s="22"/>
      <c r="B68" s="22"/>
    </row>
    <row r="69" spans="1:2">
      <c r="A69" s="22"/>
      <c r="B69" s="22"/>
    </row>
    <row r="70" spans="1:2">
      <c r="A70" s="22"/>
      <c r="B70" s="22"/>
    </row>
    <row r="71" spans="1:2">
      <c r="A71" s="22"/>
      <c r="B71" s="22"/>
    </row>
    <row r="72" spans="1:2">
      <c r="A72" s="22"/>
      <c r="B72" s="22"/>
    </row>
    <row r="73" spans="1:2">
      <c r="A73" s="22"/>
      <c r="B73" s="22"/>
    </row>
    <row r="74" spans="1:2">
      <c r="A74" s="22"/>
      <c r="B74" s="22"/>
    </row>
    <row r="75" spans="1:2">
      <c r="A75" s="22"/>
      <c r="B75" s="22"/>
    </row>
    <row r="76" spans="1:2">
      <c r="A76" s="22"/>
      <c r="B76" s="22"/>
    </row>
    <row r="77" spans="1:2">
      <c r="A77" s="22"/>
      <c r="B77" s="22"/>
    </row>
    <row r="78" spans="1:2">
      <c r="A78" s="22"/>
      <c r="B78" s="22"/>
    </row>
    <row r="79" spans="1:2">
      <c r="A79" s="22"/>
      <c r="B79" s="22"/>
    </row>
    <row r="80" spans="1:2">
      <c r="A80" s="22"/>
      <c r="B80" s="22"/>
    </row>
    <row r="81" spans="1:2">
      <c r="A81" s="22"/>
      <c r="B81" s="22"/>
    </row>
    <row r="82" spans="1:2">
      <c r="A82" s="22"/>
      <c r="B82" s="22"/>
    </row>
    <row r="83" spans="1:2">
      <c r="A83" s="22"/>
      <c r="B83" s="22"/>
    </row>
    <row r="84" spans="1:2">
      <c r="A84" s="22"/>
      <c r="B84" s="22"/>
    </row>
    <row r="85" spans="1:2">
      <c r="A85" s="22"/>
      <c r="B85" s="22"/>
    </row>
    <row r="86" spans="1:2">
      <c r="A86" s="22"/>
      <c r="B86" s="22"/>
    </row>
    <row r="87" spans="1:2">
      <c r="A87" s="22"/>
      <c r="B87" s="22"/>
    </row>
    <row r="88" spans="1:2">
      <c r="A88" s="22"/>
      <c r="B88" s="22"/>
    </row>
    <row r="89" spans="1:2">
      <c r="A89" s="22"/>
      <c r="B89" s="22"/>
    </row>
    <row r="90" spans="1:2">
      <c r="A90" s="22"/>
      <c r="B90" s="22"/>
    </row>
    <row r="91" spans="1:2">
      <c r="A91" s="22"/>
      <c r="B91" s="22"/>
    </row>
    <row r="92" spans="1:2">
      <c r="A92" s="22"/>
      <c r="B92" s="22"/>
    </row>
    <row r="93" spans="1:2">
      <c r="A93" s="22"/>
      <c r="B93" s="22"/>
    </row>
    <row r="94" spans="1:2">
      <c r="A94" s="22"/>
      <c r="B94" s="22"/>
    </row>
    <row r="95" spans="1:2">
      <c r="A95" s="22"/>
      <c r="B95" s="22"/>
    </row>
    <row r="96" spans="1:2">
      <c r="A96" s="22"/>
      <c r="B96" s="22"/>
    </row>
    <row r="97" spans="1:2">
      <c r="A97" s="22"/>
      <c r="B97" s="22"/>
    </row>
    <row r="98" spans="1:2">
      <c r="A98" s="22"/>
      <c r="B98" s="22"/>
    </row>
    <row r="99" spans="1:2">
      <c r="A99" s="22"/>
      <c r="B99" s="22"/>
    </row>
    <row r="100" spans="1:2">
      <c r="A100" s="22"/>
      <c r="B100" s="22"/>
    </row>
    <row r="101" spans="1:2">
      <c r="A101" s="22"/>
      <c r="B101" s="22"/>
    </row>
    <row r="102" spans="1:2">
      <c r="A102" s="22"/>
      <c r="B102" s="22"/>
    </row>
    <row r="103" spans="1:2">
      <c r="A103" s="22"/>
      <c r="B103" s="22"/>
    </row>
    <row r="104" spans="1:2">
      <c r="A104" s="22"/>
      <c r="B104" s="22"/>
    </row>
    <row r="105" spans="1:2">
      <c r="A105" s="22"/>
      <c r="B105" s="22"/>
    </row>
    <row r="106" spans="1:2">
      <c r="A106" s="22"/>
      <c r="B106" s="22"/>
    </row>
    <row r="107" spans="1:2">
      <c r="A107" s="22"/>
      <c r="B107" s="22"/>
    </row>
    <row r="108" spans="1:2">
      <c r="A108" s="22"/>
      <c r="B108" s="2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J144"/>
  <sheetViews>
    <sheetView showGridLines="0" topLeftCell="A133" workbookViewId="0">
      <selection activeCell="E36" sqref="E36"/>
    </sheetView>
  </sheetViews>
  <sheetFormatPr baseColWidth="10" defaultColWidth="9.5546875" defaultRowHeight="15.6"/>
  <cols>
    <col min="1" max="1" width="32.109375" style="12" bestFit="1" customWidth="1"/>
    <col min="2" max="2" width="22.88671875" style="12" bestFit="1" customWidth="1"/>
    <col min="3" max="3" width="18" style="12" bestFit="1" customWidth="1"/>
    <col min="4" max="4" width="13.6640625" style="12" customWidth="1"/>
    <col min="5" max="5" width="10.109375" style="12" customWidth="1"/>
    <col min="6" max="6" width="13.33203125" style="12" bestFit="1" customWidth="1"/>
    <col min="7" max="7" width="14.88671875" style="12" bestFit="1" customWidth="1"/>
    <col min="8" max="8" width="8.33203125" style="12" bestFit="1" customWidth="1"/>
    <col min="9" max="9" width="12.109375" style="12" bestFit="1" customWidth="1"/>
    <col min="10" max="10" width="13.88671875" style="12" customWidth="1"/>
    <col min="11" max="16384" width="9.5546875" style="12"/>
  </cols>
  <sheetData>
    <row r="3" spans="1:10">
      <c r="A3" s="45"/>
      <c r="B3" s="45" t="s">
        <v>173</v>
      </c>
      <c r="C3" s="45"/>
      <c r="D3" s="45"/>
      <c r="E3" s="45"/>
      <c r="F3" s="45"/>
      <c r="G3" s="45"/>
      <c r="H3" s="45"/>
      <c r="I3" s="45"/>
      <c r="J3" s="45"/>
    </row>
    <row r="4" spans="1:10">
      <c r="A4" s="45" t="s">
        <v>172</v>
      </c>
      <c r="B4" s="46" t="s">
        <v>37</v>
      </c>
      <c r="C4" s="46" t="s">
        <v>41</v>
      </c>
      <c r="D4" s="46" t="s">
        <v>39</v>
      </c>
      <c r="E4" s="46" t="s">
        <v>40</v>
      </c>
      <c r="F4" s="46" t="s">
        <v>42</v>
      </c>
      <c r="G4" s="46" t="s">
        <v>43</v>
      </c>
      <c r="H4" s="46" t="s">
        <v>36</v>
      </c>
      <c r="I4" s="46" t="s">
        <v>38</v>
      </c>
      <c r="J4" s="46" t="s">
        <v>12</v>
      </c>
    </row>
    <row r="5" spans="1:10">
      <c r="A5" s="32" t="s">
        <v>14</v>
      </c>
    </row>
    <row r="6" spans="1:10">
      <c r="A6" s="33" t="s">
        <v>0</v>
      </c>
    </row>
    <row r="7" spans="1:10">
      <c r="A7" s="34" t="s">
        <v>55</v>
      </c>
      <c r="B7" s="12">
        <v>547537</v>
      </c>
      <c r="H7" s="12">
        <v>46118</v>
      </c>
      <c r="J7" s="12">
        <v>593655</v>
      </c>
    </row>
    <row r="8" spans="1:10">
      <c r="A8" s="34" t="s">
        <v>56</v>
      </c>
      <c r="B8" s="12">
        <v>30004</v>
      </c>
      <c r="H8" s="12">
        <v>1800</v>
      </c>
      <c r="J8" s="12">
        <v>31804</v>
      </c>
    </row>
    <row r="9" spans="1:10">
      <c r="A9" s="34" t="s">
        <v>57</v>
      </c>
      <c r="B9" s="12">
        <v>543.9</v>
      </c>
      <c r="H9" s="12">
        <v>42</v>
      </c>
      <c r="J9" s="12">
        <v>585.9</v>
      </c>
    </row>
    <row r="10" spans="1:10">
      <c r="A10" s="34" t="s">
        <v>54</v>
      </c>
      <c r="B10" s="12">
        <v>181132</v>
      </c>
      <c r="H10" s="12">
        <v>13986</v>
      </c>
      <c r="J10" s="12">
        <v>195118</v>
      </c>
    </row>
    <row r="11" spans="1:10">
      <c r="A11" s="34" t="s">
        <v>127</v>
      </c>
      <c r="B11" s="12">
        <v>24</v>
      </c>
      <c r="H11" s="12">
        <v>1</v>
      </c>
      <c r="J11" s="12">
        <v>25</v>
      </c>
    </row>
    <row r="12" spans="1:10">
      <c r="A12" s="33" t="s">
        <v>1</v>
      </c>
    </row>
    <row r="13" spans="1:10">
      <c r="A13" s="34" t="s">
        <v>55</v>
      </c>
      <c r="B13" s="12">
        <v>772592</v>
      </c>
      <c r="I13" s="12">
        <v>3389</v>
      </c>
      <c r="J13" s="12">
        <v>775981</v>
      </c>
    </row>
    <row r="14" spans="1:10">
      <c r="A14" s="34" t="s">
        <v>56</v>
      </c>
      <c r="B14" s="12">
        <v>37996</v>
      </c>
      <c r="I14" s="12">
        <v>315</v>
      </c>
      <c r="J14" s="12">
        <v>38311</v>
      </c>
    </row>
    <row r="15" spans="1:10">
      <c r="A15" s="34" t="s">
        <v>57</v>
      </c>
      <c r="B15" s="12">
        <v>449.40000000000009</v>
      </c>
      <c r="I15" s="12">
        <v>4.2</v>
      </c>
      <c r="J15" s="12">
        <v>453.60000000000014</v>
      </c>
    </row>
    <row r="16" spans="1:10">
      <c r="A16" s="34" t="s">
        <v>54</v>
      </c>
      <c r="B16" s="12">
        <v>149698</v>
      </c>
      <c r="I16" s="12">
        <v>1400</v>
      </c>
      <c r="J16" s="12">
        <v>151098</v>
      </c>
    </row>
    <row r="17" spans="1:10">
      <c r="A17" s="34" t="s">
        <v>127</v>
      </c>
      <c r="B17" s="12">
        <v>94</v>
      </c>
      <c r="I17" s="12">
        <v>2</v>
      </c>
      <c r="J17" s="12">
        <v>96</v>
      </c>
    </row>
    <row r="18" spans="1:10">
      <c r="A18" s="32" t="s">
        <v>120</v>
      </c>
      <c r="B18" s="12">
        <v>1320129</v>
      </c>
      <c r="H18" s="12">
        <v>46118</v>
      </c>
      <c r="I18" s="12">
        <v>3389</v>
      </c>
      <c r="J18" s="12">
        <v>1369636</v>
      </c>
    </row>
    <row r="19" spans="1:10">
      <c r="A19" s="32" t="s">
        <v>90</v>
      </c>
      <c r="B19" s="12">
        <v>68000</v>
      </c>
      <c r="H19" s="12">
        <v>1800</v>
      </c>
      <c r="I19" s="12">
        <v>315</v>
      </c>
      <c r="J19" s="12">
        <v>70115</v>
      </c>
    </row>
    <row r="20" spans="1:10">
      <c r="A20" s="32" t="s">
        <v>91</v>
      </c>
      <c r="B20" s="12">
        <v>993.30000000000121</v>
      </c>
      <c r="H20" s="12">
        <v>42</v>
      </c>
      <c r="I20" s="12">
        <v>4.2</v>
      </c>
      <c r="J20" s="12">
        <v>1039.5</v>
      </c>
    </row>
    <row r="21" spans="1:10">
      <c r="A21" s="32" t="s">
        <v>92</v>
      </c>
      <c r="B21" s="12">
        <v>330830</v>
      </c>
      <c r="H21" s="12">
        <v>13986</v>
      </c>
      <c r="I21" s="12">
        <v>1400</v>
      </c>
      <c r="J21" s="12">
        <v>346216</v>
      </c>
    </row>
    <row r="22" spans="1:10">
      <c r="A22" s="32" t="s">
        <v>128</v>
      </c>
      <c r="B22" s="12">
        <v>118</v>
      </c>
      <c r="H22" s="12">
        <v>1</v>
      </c>
      <c r="I22" s="12">
        <v>2</v>
      </c>
      <c r="J22" s="12">
        <v>121</v>
      </c>
    </row>
    <row r="23" spans="1:10">
      <c r="A23" s="32" t="s">
        <v>46</v>
      </c>
    </row>
    <row r="24" spans="1:10">
      <c r="A24" s="33" t="s">
        <v>0</v>
      </c>
    </row>
    <row r="25" spans="1:10">
      <c r="A25" s="34" t="s">
        <v>55</v>
      </c>
      <c r="E25" s="12">
        <v>35185</v>
      </c>
      <c r="G25" s="12">
        <v>92067</v>
      </c>
      <c r="J25" s="12">
        <v>127252</v>
      </c>
    </row>
    <row r="26" spans="1:10">
      <c r="A26" s="34" t="s">
        <v>56</v>
      </c>
      <c r="E26" s="12">
        <v>3360</v>
      </c>
      <c r="G26" s="12">
        <v>6050</v>
      </c>
      <c r="J26" s="12">
        <v>9410</v>
      </c>
    </row>
    <row r="27" spans="1:10">
      <c r="A27" s="34" t="s">
        <v>57</v>
      </c>
      <c r="E27" s="12">
        <v>92.4</v>
      </c>
      <c r="G27" s="12">
        <v>212.10000000000002</v>
      </c>
      <c r="J27" s="12">
        <v>304.5</v>
      </c>
    </row>
    <row r="28" spans="1:10">
      <c r="A28" s="34" t="s">
        <v>54</v>
      </c>
      <c r="E28" s="12">
        <v>30770</v>
      </c>
      <c r="G28" s="12">
        <v>70631</v>
      </c>
      <c r="J28" s="12">
        <v>101401</v>
      </c>
    </row>
    <row r="29" spans="1:10">
      <c r="A29" s="34" t="s">
        <v>127</v>
      </c>
      <c r="E29" s="12">
        <v>2</v>
      </c>
      <c r="G29" s="12">
        <v>4</v>
      </c>
      <c r="J29" s="12">
        <v>6</v>
      </c>
    </row>
    <row r="30" spans="1:10">
      <c r="A30" s="33" t="s">
        <v>1</v>
      </c>
    </row>
    <row r="31" spans="1:10">
      <c r="A31" s="34" t="s">
        <v>55</v>
      </c>
      <c r="E31" s="12">
        <v>9803</v>
      </c>
      <c r="G31" s="12">
        <v>18175</v>
      </c>
      <c r="H31" s="12">
        <v>12166</v>
      </c>
      <c r="J31" s="12">
        <v>40144</v>
      </c>
    </row>
    <row r="32" spans="1:10">
      <c r="A32" s="34" t="s">
        <v>56</v>
      </c>
      <c r="E32" s="12">
        <v>1382</v>
      </c>
      <c r="G32" s="12">
        <v>1229</v>
      </c>
      <c r="H32" s="12">
        <v>950</v>
      </c>
      <c r="J32" s="12">
        <v>3561</v>
      </c>
    </row>
    <row r="33" spans="1:10">
      <c r="A33" s="34" t="s">
        <v>57</v>
      </c>
      <c r="E33" s="12">
        <v>31.5</v>
      </c>
      <c r="G33" s="12">
        <v>23.1</v>
      </c>
      <c r="H33" s="12">
        <v>25.200000000000003</v>
      </c>
      <c r="J33" s="12">
        <v>79.800000000000011</v>
      </c>
    </row>
    <row r="34" spans="1:10">
      <c r="A34" s="34" t="s">
        <v>54</v>
      </c>
      <c r="E34" s="12">
        <v>10490</v>
      </c>
      <c r="G34" s="12">
        <v>7694</v>
      </c>
      <c r="H34" s="12">
        <v>8392</v>
      </c>
      <c r="J34" s="12">
        <v>26576</v>
      </c>
    </row>
    <row r="35" spans="1:10">
      <c r="A35" s="34" t="s">
        <v>127</v>
      </c>
      <c r="E35" s="12">
        <v>1</v>
      </c>
      <c r="G35" s="12">
        <v>3</v>
      </c>
      <c r="H35" s="12">
        <v>1</v>
      </c>
      <c r="J35" s="12">
        <v>5</v>
      </c>
    </row>
    <row r="36" spans="1:10">
      <c r="A36" s="32" t="s">
        <v>121</v>
      </c>
      <c r="E36" s="12">
        <v>44988</v>
      </c>
      <c r="G36" s="12">
        <v>110242</v>
      </c>
      <c r="H36" s="12">
        <v>12166</v>
      </c>
      <c r="J36" s="12">
        <v>167396</v>
      </c>
    </row>
    <row r="37" spans="1:10">
      <c r="A37" s="32" t="s">
        <v>93</v>
      </c>
      <c r="E37" s="12">
        <v>4742</v>
      </c>
      <c r="G37" s="12">
        <v>7279</v>
      </c>
      <c r="H37" s="12">
        <v>950</v>
      </c>
      <c r="J37" s="12">
        <v>12971</v>
      </c>
    </row>
    <row r="38" spans="1:10">
      <c r="A38" s="32" t="s">
        <v>94</v>
      </c>
      <c r="E38" s="12">
        <v>123.9</v>
      </c>
      <c r="G38" s="12">
        <v>235.20000000000002</v>
      </c>
      <c r="H38" s="12">
        <v>25.200000000000003</v>
      </c>
      <c r="J38" s="12">
        <v>384.3</v>
      </c>
    </row>
    <row r="39" spans="1:10">
      <c r="A39" s="32" t="s">
        <v>95</v>
      </c>
      <c r="E39" s="12">
        <v>41260</v>
      </c>
      <c r="G39" s="12">
        <v>78325</v>
      </c>
      <c r="H39" s="12">
        <v>8392</v>
      </c>
      <c r="J39" s="12">
        <v>127977</v>
      </c>
    </row>
    <row r="40" spans="1:10">
      <c r="A40" s="32" t="s">
        <v>129</v>
      </c>
      <c r="E40" s="12">
        <v>3</v>
      </c>
      <c r="G40" s="12">
        <v>7</v>
      </c>
      <c r="H40" s="12">
        <v>1</v>
      </c>
      <c r="J40" s="12">
        <v>11</v>
      </c>
    </row>
    <row r="41" spans="1:10">
      <c r="A41" s="32" t="s">
        <v>15</v>
      </c>
    </row>
    <row r="42" spans="1:10">
      <c r="A42" s="33" t="s">
        <v>0</v>
      </c>
    </row>
    <row r="43" spans="1:10">
      <c r="A43" s="34" t="s">
        <v>55</v>
      </c>
      <c r="B43" s="12">
        <v>87947</v>
      </c>
      <c r="D43" s="12">
        <v>29911</v>
      </c>
      <c r="E43" s="12">
        <v>17808</v>
      </c>
      <c r="G43" s="12">
        <v>86406</v>
      </c>
      <c r="J43" s="12">
        <v>222072</v>
      </c>
    </row>
    <row r="44" spans="1:10">
      <c r="A44" s="34" t="s">
        <v>56</v>
      </c>
      <c r="B44" s="12">
        <v>5428</v>
      </c>
      <c r="D44" s="12">
        <v>4100</v>
      </c>
      <c r="E44" s="12">
        <v>2378</v>
      </c>
      <c r="G44" s="12">
        <v>7163</v>
      </c>
      <c r="J44" s="12">
        <v>19069</v>
      </c>
    </row>
    <row r="45" spans="1:10">
      <c r="A45" s="34" t="s">
        <v>57</v>
      </c>
      <c r="B45" s="12">
        <v>67.2</v>
      </c>
      <c r="D45" s="12">
        <v>29.400000000000002</v>
      </c>
      <c r="E45" s="12">
        <v>23.1</v>
      </c>
      <c r="G45" s="12">
        <v>73.5</v>
      </c>
      <c r="J45" s="12">
        <v>193.20000000000005</v>
      </c>
    </row>
    <row r="46" spans="1:10">
      <c r="A46" s="34" t="s">
        <v>54</v>
      </c>
      <c r="B46" s="12">
        <v>22378</v>
      </c>
      <c r="D46" s="12">
        <v>9791</v>
      </c>
      <c r="E46" s="12">
        <v>7693</v>
      </c>
      <c r="G46" s="12">
        <v>24476</v>
      </c>
      <c r="J46" s="12">
        <v>64338</v>
      </c>
    </row>
    <row r="47" spans="1:10">
      <c r="A47" s="34" t="s">
        <v>127</v>
      </c>
      <c r="B47" s="12">
        <v>2</v>
      </c>
      <c r="D47" s="12">
        <v>1</v>
      </c>
      <c r="E47" s="12">
        <v>1</v>
      </c>
      <c r="G47" s="12">
        <v>2</v>
      </c>
      <c r="J47" s="12">
        <v>6</v>
      </c>
    </row>
    <row r="48" spans="1:10">
      <c r="A48" s="33" t="s">
        <v>1</v>
      </c>
    </row>
    <row r="49" spans="1:10">
      <c r="A49" s="34" t="s">
        <v>55</v>
      </c>
      <c r="D49" s="12">
        <v>10485</v>
      </c>
      <c r="J49" s="12">
        <v>10485</v>
      </c>
    </row>
    <row r="50" spans="1:10">
      <c r="A50" s="34" t="s">
        <v>56</v>
      </c>
      <c r="D50" s="12">
        <v>350</v>
      </c>
      <c r="J50" s="12">
        <v>350</v>
      </c>
    </row>
    <row r="51" spans="1:10">
      <c r="A51" s="34" t="s">
        <v>57</v>
      </c>
      <c r="D51" s="12">
        <v>4.2</v>
      </c>
      <c r="J51" s="12">
        <v>4.2</v>
      </c>
    </row>
    <row r="52" spans="1:10">
      <c r="A52" s="34" t="s">
        <v>54</v>
      </c>
      <c r="D52" s="12">
        <v>1400</v>
      </c>
      <c r="J52" s="12">
        <v>1400</v>
      </c>
    </row>
    <row r="53" spans="1:10">
      <c r="A53" s="34" t="s">
        <v>127</v>
      </c>
      <c r="D53" s="12">
        <v>2</v>
      </c>
      <c r="J53" s="12">
        <v>2</v>
      </c>
    </row>
    <row r="54" spans="1:10">
      <c r="A54" s="32" t="s">
        <v>122</v>
      </c>
      <c r="B54" s="12">
        <v>87947</v>
      </c>
      <c r="D54" s="12">
        <v>40396</v>
      </c>
      <c r="E54" s="12">
        <v>17808</v>
      </c>
      <c r="G54" s="12">
        <v>86406</v>
      </c>
      <c r="J54" s="12">
        <v>232557</v>
      </c>
    </row>
    <row r="55" spans="1:10">
      <c r="A55" s="32" t="s">
        <v>96</v>
      </c>
      <c r="B55" s="12">
        <v>5428</v>
      </c>
      <c r="D55" s="12">
        <v>4450</v>
      </c>
      <c r="E55" s="12">
        <v>2378</v>
      </c>
      <c r="G55" s="12">
        <v>7163</v>
      </c>
      <c r="J55" s="12">
        <v>19419</v>
      </c>
    </row>
    <row r="56" spans="1:10">
      <c r="A56" s="32" t="s">
        <v>97</v>
      </c>
      <c r="B56" s="12">
        <v>67.2</v>
      </c>
      <c r="D56" s="12">
        <v>33.6</v>
      </c>
      <c r="E56" s="12">
        <v>23.1</v>
      </c>
      <c r="G56" s="12">
        <v>73.5</v>
      </c>
      <c r="J56" s="12">
        <v>197.40000000000003</v>
      </c>
    </row>
    <row r="57" spans="1:10">
      <c r="A57" s="32" t="s">
        <v>98</v>
      </c>
      <c r="B57" s="12">
        <v>22378</v>
      </c>
      <c r="D57" s="12">
        <v>11191</v>
      </c>
      <c r="E57" s="12">
        <v>7693</v>
      </c>
      <c r="G57" s="12">
        <v>24476</v>
      </c>
      <c r="J57" s="12">
        <v>65738</v>
      </c>
    </row>
    <row r="58" spans="1:10">
      <c r="A58" s="32" t="s">
        <v>130</v>
      </c>
      <c r="B58" s="12">
        <v>2</v>
      </c>
      <c r="D58" s="12">
        <v>3</v>
      </c>
      <c r="E58" s="12">
        <v>1</v>
      </c>
      <c r="G58" s="12">
        <v>2</v>
      </c>
      <c r="J58" s="12">
        <v>8</v>
      </c>
    </row>
    <row r="59" spans="1:10">
      <c r="A59" s="32" t="s">
        <v>16</v>
      </c>
    </row>
    <row r="60" spans="1:10">
      <c r="A60" s="33" t="s">
        <v>0</v>
      </c>
    </row>
    <row r="61" spans="1:10">
      <c r="A61" s="34" t="s">
        <v>55</v>
      </c>
      <c r="B61" s="12">
        <v>126288</v>
      </c>
      <c r="E61" s="12">
        <v>129652</v>
      </c>
      <c r="J61" s="12">
        <v>255940</v>
      </c>
    </row>
    <row r="62" spans="1:10">
      <c r="A62" s="34" t="s">
        <v>56</v>
      </c>
      <c r="B62" s="12">
        <v>2614</v>
      </c>
      <c r="E62" s="12">
        <v>4950</v>
      </c>
      <c r="J62" s="12">
        <v>7564</v>
      </c>
    </row>
    <row r="63" spans="1:10">
      <c r="A63" s="34" t="s">
        <v>57</v>
      </c>
      <c r="B63" s="12">
        <v>54.600000000000009</v>
      </c>
      <c r="E63" s="12">
        <v>669.9</v>
      </c>
      <c r="J63" s="12">
        <v>724.5</v>
      </c>
    </row>
    <row r="64" spans="1:10">
      <c r="A64" s="34" t="s">
        <v>54</v>
      </c>
      <c r="B64" s="12">
        <v>18184</v>
      </c>
      <c r="E64" s="12">
        <v>223079</v>
      </c>
      <c r="J64" s="12">
        <v>241263</v>
      </c>
    </row>
    <row r="65" spans="1:10">
      <c r="A65" s="34" t="s">
        <v>127</v>
      </c>
      <c r="B65" s="12">
        <v>3</v>
      </c>
      <c r="E65" s="12">
        <v>5</v>
      </c>
      <c r="J65" s="12">
        <v>8</v>
      </c>
    </row>
    <row r="66" spans="1:10">
      <c r="A66" s="33" t="s">
        <v>1</v>
      </c>
    </row>
    <row r="67" spans="1:10">
      <c r="A67" s="34" t="s">
        <v>55</v>
      </c>
      <c r="B67" s="12">
        <v>325323</v>
      </c>
      <c r="E67" s="12">
        <v>169677</v>
      </c>
      <c r="F67" s="12">
        <v>6241</v>
      </c>
      <c r="J67" s="12">
        <v>501241</v>
      </c>
    </row>
    <row r="68" spans="1:10">
      <c r="A68" s="34" t="s">
        <v>56</v>
      </c>
      <c r="B68" s="12">
        <v>14943</v>
      </c>
      <c r="E68" s="12">
        <v>6462</v>
      </c>
      <c r="F68" s="12">
        <v>69</v>
      </c>
      <c r="J68" s="12">
        <v>21474</v>
      </c>
    </row>
    <row r="69" spans="1:10">
      <c r="A69" s="34" t="s">
        <v>57</v>
      </c>
      <c r="B69" s="12">
        <v>184.7999999999999</v>
      </c>
      <c r="E69" s="12">
        <v>92.4</v>
      </c>
      <c r="F69" s="12">
        <v>2.1</v>
      </c>
      <c r="J69" s="12">
        <v>279.2999999999999</v>
      </c>
    </row>
    <row r="70" spans="1:10">
      <c r="A70" s="34" t="s">
        <v>54</v>
      </c>
      <c r="B70" s="12">
        <v>61564</v>
      </c>
      <c r="E70" s="12">
        <v>30776</v>
      </c>
      <c r="F70" s="12">
        <v>700</v>
      </c>
      <c r="J70" s="12">
        <v>93040</v>
      </c>
    </row>
    <row r="71" spans="1:10">
      <c r="A71" s="34" t="s">
        <v>127</v>
      </c>
      <c r="B71" s="12">
        <v>46</v>
      </c>
      <c r="E71" s="12">
        <v>13</v>
      </c>
      <c r="F71" s="12">
        <v>1</v>
      </c>
      <c r="J71" s="12">
        <v>60</v>
      </c>
    </row>
    <row r="72" spans="1:10">
      <c r="A72" s="32" t="s">
        <v>123</v>
      </c>
      <c r="B72" s="12">
        <v>451611</v>
      </c>
      <c r="E72" s="12">
        <v>299329</v>
      </c>
      <c r="F72" s="12">
        <v>6241</v>
      </c>
      <c r="J72" s="12">
        <v>757181</v>
      </c>
    </row>
    <row r="73" spans="1:10">
      <c r="A73" s="32" t="s">
        <v>99</v>
      </c>
      <c r="B73" s="12">
        <v>17557</v>
      </c>
      <c r="E73" s="12">
        <v>11412</v>
      </c>
      <c r="F73" s="12">
        <v>69</v>
      </c>
      <c r="J73" s="12">
        <v>29038</v>
      </c>
    </row>
    <row r="74" spans="1:10">
      <c r="A74" s="32" t="s">
        <v>100</v>
      </c>
      <c r="B74" s="12">
        <v>239.39999999999986</v>
      </c>
      <c r="E74" s="12">
        <v>762.30000000000018</v>
      </c>
      <c r="F74" s="12">
        <v>2.1</v>
      </c>
      <c r="J74" s="12">
        <v>1003.8</v>
      </c>
    </row>
    <row r="75" spans="1:10">
      <c r="A75" s="32" t="s">
        <v>101</v>
      </c>
      <c r="B75" s="12">
        <v>79748</v>
      </c>
      <c r="E75" s="12">
        <v>253855</v>
      </c>
      <c r="F75" s="12">
        <v>700</v>
      </c>
      <c r="J75" s="12">
        <v>334303</v>
      </c>
    </row>
    <row r="76" spans="1:10">
      <c r="A76" s="32" t="s">
        <v>131</v>
      </c>
      <c r="B76" s="12">
        <v>49</v>
      </c>
      <c r="E76" s="12">
        <v>18</v>
      </c>
      <c r="F76" s="12">
        <v>1</v>
      </c>
      <c r="J76" s="12">
        <v>68</v>
      </c>
    </row>
    <row r="77" spans="1:10">
      <c r="A77" s="32" t="s">
        <v>17</v>
      </c>
    </row>
    <row r="78" spans="1:10">
      <c r="A78" s="33" t="s">
        <v>0</v>
      </c>
    </row>
    <row r="79" spans="1:10">
      <c r="A79" s="34" t="s">
        <v>55</v>
      </c>
      <c r="C79" s="12">
        <v>525133</v>
      </c>
      <c r="E79" s="12">
        <v>427651</v>
      </c>
      <c r="F79" s="12">
        <v>117374</v>
      </c>
      <c r="J79" s="12">
        <v>1070158</v>
      </c>
    </row>
    <row r="80" spans="1:10">
      <c r="A80" s="34" t="s">
        <v>56</v>
      </c>
      <c r="C80" s="12">
        <v>9791</v>
      </c>
      <c r="E80" s="12">
        <v>6448</v>
      </c>
      <c r="F80" s="12">
        <v>2182</v>
      </c>
      <c r="J80" s="12">
        <v>18421</v>
      </c>
    </row>
    <row r="81" spans="1:10">
      <c r="A81" s="34" t="s">
        <v>57</v>
      </c>
      <c r="C81" s="12">
        <v>319.20000000000005</v>
      </c>
      <c r="E81" s="12">
        <v>254.10000000000002</v>
      </c>
      <c r="F81" s="12">
        <v>67.2</v>
      </c>
      <c r="J81" s="12">
        <v>640.5</v>
      </c>
    </row>
    <row r="82" spans="1:10">
      <c r="A82" s="34" t="s">
        <v>54</v>
      </c>
      <c r="C82" s="12">
        <v>106299</v>
      </c>
      <c r="E82" s="12">
        <v>84618</v>
      </c>
      <c r="F82" s="12">
        <v>22379</v>
      </c>
      <c r="J82" s="12">
        <v>213296</v>
      </c>
    </row>
    <row r="83" spans="1:10">
      <c r="A83" s="34" t="s">
        <v>127</v>
      </c>
      <c r="C83" s="12">
        <v>9</v>
      </c>
      <c r="E83" s="12">
        <v>6</v>
      </c>
      <c r="F83" s="12">
        <v>2</v>
      </c>
      <c r="J83" s="12">
        <v>17</v>
      </c>
    </row>
    <row r="84" spans="1:10">
      <c r="A84" s="33" t="s">
        <v>1</v>
      </c>
    </row>
    <row r="85" spans="1:10">
      <c r="A85" s="34" t="s">
        <v>55</v>
      </c>
      <c r="C85" s="12">
        <v>237345</v>
      </c>
      <c r="E85" s="12">
        <v>971034</v>
      </c>
      <c r="J85" s="12">
        <v>1208379</v>
      </c>
    </row>
    <row r="86" spans="1:10">
      <c r="A86" s="34" t="s">
        <v>56</v>
      </c>
      <c r="C86" s="12">
        <v>4862</v>
      </c>
      <c r="E86" s="12">
        <v>26019</v>
      </c>
      <c r="J86" s="12">
        <v>30881</v>
      </c>
    </row>
    <row r="87" spans="1:10">
      <c r="A87" s="34" t="s">
        <v>57</v>
      </c>
      <c r="C87" s="12">
        <v>149.1</v>
      </c>
      <c r="E87" s="12">
        <v>600.60000000000025</v>
      </c>
      <c r="J87" s="12">
        <v>749.70000000000039</v>
      </c>
    </row>
    <row r="88" spans="1:10">
      <c r="A88" s="34" t="s">
        <v>54</v>
      </c>
      <c r="C88" s="12">
        <v>49655</v>
      </c>
      <c r="E88" s="12">
        <v>200024</v>
      </c>
      <c r="J88" s="12">
        <v>249679</v>
      </c>
    </row>
    <row r="89" spans="1:10">
      <c r="A89" s="34" t="s">
        <v>127</v>
      </c>
      <c r="C89" s="12">
        <v>11</v>
      </c>
      <c r="E89" s="12">
        <v>49</v>
      </c>
      <c r="J89" s="12">
        <v>60</v>
      </c>
    </row>
    <row r="90" spans="1:10">
      <c r="A90" s="32" t="s">
        <v>124</v>
      </c>
      <c r="C90" s="12">
        <v>762478</v>
      </c>
      <c r="E90" s="12">
        <v>1398685</v>
      </c>
      <c r="F90" s="12">
        <v>117374</v>
      </c>
      <c r="J90" s="12">
        <v>2278537</v>
      </c>
    </row>
    <row r="91" spans="1:10">
      <c r="A91" s="32" t="s">
        <v>102</v>
      </c>
      <c r="C91" s="12">
        <v>14653</v>
      </c>
      <c r="E91" s="12">
        <v>32467</v>
      </c>
      <c r="F91" s="12">
        <v>2182</v>
      </c>
      <c r="J91" s="12">
        <v>49302</v>
      </c>
    </row>
    <row r="92" spans="1:10">
      <c r="A92" s="32" t="s">
        <v>103</v>
      </c>
      <c r="C92" s="12">
        <v>468.30000000000007</v>
      </c>
      <c r="E92" s="12">
        <v>854.70000000000016</v>
      </c>
      <c r="F92" s="12">
        <v>67.2</v>
      </c>
      <c r="J92" s="12">
        <v>1390.2000000000003</v>
      </c>
    </row>
    <row r="93" spans="1:10">
      <c r="A93" s="32" t="s">
        <v>104</v>
      </c>
      <c r="C93" s="12">
        <v>155954</v>
      </c>
      <c r="E93" s="12">
        <v>284642</v>
      </c>
      <c r="F93" s="12">
        <v>22379</v>
      </c>
      <c r="J93" s="12">
        <v>462975</v>
      </c>
    </row>
    <row r="94" spans="1:10">
      <c r="A94" s="32" t="s">
        <v>132</v>
      </c>
      <c r="C94" s="12">
        <v>20</v>
      </c>
      <c r="E94" s="12">
        <v>55</v>
      </c>
      <c r="F94" s="12">
        <v>2</v>
      </c>
      <c r="J94" s="12">
        <v>77</v>
      </c>
    </row>
    <row r="95" spans="1:10">
      <c r="A95" s="32" t="s">
        <v>18</v>
      </c>
    </row>
    <row r="96" spans="1:10">
      <c r="A96" s="33" t="s">
        <v>0</v>
      </c>
    </row>
    <row r="97" spans="1:10">
      <c r="A97" s="34" t="s">
        <v>55</v>
      </c>
      <c r="E97" s="12">
        <v>84911</v>
      </c>
      <c r="G97" s="12">
        <v>284784</v>
      </c>
      <c r="J97" s="12">
        <v>369695</v>
      </c>
    </row>
    <row r="98" spans="1:10">
      <c r="A98" s="34" t="s">
        <v>56</v>
      </c>
      <c r="E98" s="12">
        <v>2300</v>
      </c>
      <c r="G98" s="12">
        <v>9719</v>
      </c>
      <c r="J98" s="12">
        <v>12019</v>
      </c>
    </row>
    <row r="99" spans="1:10">
      <c r="A99" s="34" t="s">
        <v>57</v>
      </c>
      <c r="E99" s="12">
        <v>54.6</v>
      </c>
      <c r="G99" s="12">
        <v>193.2</v>
      </c>
      <c r="J99" s="12">
        <v>247.8</v>
      </c>
    </row>
    <row r="100" spans="1:10">
      <c r="A100" s="34" t="s">
        <v>54</v>
      </c>
      <c r="E100" s="12">
        <v>18182</v>
      </c>
      <c r="G100" s="12">
        <v>64339</v>
      </c>
      <c r="J100" s="12">
        <v>82521</v>
      </c>
    </row>
    <row r="101" spans="1:10">
      <c r="A101" s="34" t="s">
        <v>127</v>
      </c>
      <c r="E101" s="12">
        <v>1</v>
      </c>
      <c r="G101" s="12">
        <v>5</v>
      </c>
      <c r="J101" s="12">
        <v>6</v>
      </c>
    </row>
    <row r="102" spans="1:10">
      <c r="A102" s="33" t="s">
        <v>1</v>
      </c>
    </row>
    <row r="103" spans="1:10">
      <c r="A103" s="34" t="s">
        <v>55</v>
      </c>
      <c r="E103" s="12">
        <v>4522</v>
      </c>
      <c r="G103" s="12">
        <v>78388</v>
      </c>
      <c r="J103" s="12">
        <v>82910</v>
      </c>
    </row>
    <row r="104" spans="1:10">
      <c r="A104" s="34" t="s">
        <v>56</v>
      </c>
      <c r="E104" s="12">
        <v>573</v>
      </c>
      <c r="G104" s="12">
        <v>3178</v>
      </c>
      <c r="J104" s="12">
        <v>3751</v>
      </c>
    </row>
    <row r="105" spans="1:10">
      <c r="A105" s="34" t="s">
        <v>57</v>
      </c>
      <c r="E105" s="12">
        <v>4.2</v>
      </c>
      <c r="G105" s="12">
        <v>50.400000000000006</v>
      </c>
      <c r="J105" s="12">
        <v>54.600000000000009</v>
      </c>
    </row>
    <row r="106" spans="1:10">
      <c r="A106" s="34" t="s">
        <v>54</v>
      </c>
      <c r="E106" s="12">
        <v>1399</v>
      </c>
      <c r="G106" s="12">
        <v>16784</v>
      </c>
      <c r="J106" s="12">
        <v>18183</v>
      </c>
    </row>
    <row r="107" spans="1:10">
      <c r="A107" s="34" t="s">
        <v>127</v>
      </c>
      <c r="E107" s="12">
        <v>1</v>
      </c>
      <c r="G107" s="12">
        <v>2</v>
      </c>
      <c r="J107" s="12">
        <v>3</v>
      </c>
    </row>
    <row r="108" spans="1:10">
      <c r="A108" s="32" t="s">
        <v>125</v>
      </c>
      <c r="E108" s="12">
        <v>89433</v>
      </c>
      <c r="G108" s="12">
        <v>363172</v>
      </c>
      <c r="J108" s="12">
        <v>452605</v>
      </c>
    </row>
    <row r="109" spans="1:10">
      <c r="A109" s="32" t="s">
        <v>105</v>
      </c>
      <c r="E109" s="12">
        <v>2873</v>
      </c>
      <c r="G109" s="12">
        <v>12897</v>
      </c>
      <c r="J109" s="12">
        <v>15770</v>
      </c>
    </row>
    <row r="110" spans="1:10">
      <c r="A110" s="32" t="s">
        <v>106</v>
      </c>
      <c r="E110" s="12">
        <v>58.800000000000004</v>
      </c>
      <c r="G110" s="12">
        <v>243.59999999999997</v>
      </c>
      <c r="J110" s="12">
        <v>302.40000000000003</v>
      </c>
    </row>
    <row r="111" spans="1:10">
      <c r="A111" s="32" t="s">
        <v>107</v>
      </c>
      <c r="E111" s="12">
        <v>19581</v>
      </c>
      <c r="G111" s="12">
        <v>81123</v>
      </c>
      <c r="J111" s="12">
        <v>100704</v>
      </c>
    </row>
    <row r="112" spans="1:10">
      <c r="A112" s="32" t="s">
        <v>133</v>
      </c>
      <c r="E112" s="12">
        <v>2</v>
      </c>
      <c r="G112" s="12">
        <v>7</v>
      </c>
      <c r="J112" s="12">
        <v>9</v>
      </c>
    </row>
    <row r="113" spans="1:10">
      <c r="A113" s="32" t="s">
        <v>19</v>
      </c>
    </row>
    <row r="114" spans="1:10">
      <c r="A114" s="33" t="s">
        <v>0</v>
      </c>
    </row>
    <row r="115" spans="1:10">
      <c r="A115" s="34" t="s">
        <v>55</v>
      </c>
      <c r="E115" s="12">
        <v>733357</v>
      </c>
      <c r="G115" s="12">
        <v>24863</v>
      </c>
      <c r="J115" s="12">
        <v>758220</v>
      </c>
    </row>
    <row r="116" spans="1:10">
      <c r="A116" s="34" t="s">
        <v>56</v>
      </c>
      <c r="E116" s="12">
        <v>56589</v>
      </c>
      <c r="G116" s="12">
        <v>1790</v>
      </c>
      <c r="J116" s="12">
        <v>58379</v>
      </c>
    </row>
    <row r="117" spans="1:10">
      <c r="A117" s="34" t="s">
        <v>57</v>
      </c>
      <c r="E117" s="12">
        <v>1549.7999999999997</v>
      </c>
      <c r="G117" s="12">
        <v>54.6</v>
      </c>
      <c r="J117" s="12">
        <v>1604.3999999999996</v>
      </c>
    </row>
    <row r="118" spans="1:10">
      <c r="A118" s="34" t="s">
        <v>54</v>
      </c>
      <c r="E118" s="12">
        <v>516090</v>
      </c>
      <c r="G118" s="12">
        <v>18182</v>
      </c>
      <c r="J118" s="12">
        <v>534272</v>
      </c>
    </row>
    <row r="119" spans="1:10">
      <c r="A119" s="34" t="s">
        <v>127</v>
      </c>
      <c r="E119" s="12">
        <v>29</v>
      </c>
      <c r="G119" s="12">
        <v>1</v>
      </c>
      <c r="J119" s="12">
        <v>30</v>
      </c>
    </row>
    <row r="120" spans="1:10">
      <c r="A120" s="33" t="s">
        <v>1</v>
      </c>
    </row>
    <row r="121" spans="1:10">
      <c r="A121" s="34" t="s">
        <v>55</v>
      </c>
      <c r="E121" s="12">
        <v>16346</v>
      </c>
      <c r="J121" s="12">
        <v>16346</v>
      </c>
    </row>
    <row r="122" spans="1:10">
      <c r="A122" s="34" t="s">
        <v>56</v>
      </c>
      <c r="E122" s="12">
        <v>1620</v>
      </c>
      <c r="J122" s="12">
        <v>1620</v>
      </c>
    </row>
    <row r="123" spans="1:10">
      <c r="A123" s="34" t="s">
        <v>57</v>
      </c>
      <c r="E123" s="12">
        <v>8.4</v>
      </c>
      <c r="J123" s="12">
        <v>8.4</v>
      </c>
    </row>
    <row r="124" spans="1:10">
      <c r="A124" s="34" t="s">
        <v>54</v>
      </c>
      <c r="E124" s="12">
        <v>2798</v>
      </c>
      <c r="J124" s="12">
        <v>2798</v>
      </c>
    </row>
    <row r="125" spans="1:10">
      <c r="A125" s="34" t="s">
        <v>127</v>
      </c>
      <c r="E125" s="12">
        <v>2</v>
      </c>
      <c r="J125" s="12">
        <v>2</v>
      </c>
    </row>
    <row r="126" spans="1:10">
      <c r="A126" s="32" t="s">
        <v>126</v>
      </c>
      <c r="E126" s="12">
        <v>749703</v>
      </c>
      <c r="G126" s="12">
        <v>24863</v>
      </c>
      <c r="J126" s="12">
        <v>774566</v>
      </c>
    </row>
    <row r="127" spans="1:10">
      <c r="A127" s="32" t="s">
        <v>108</v>
      </c>
      <c r="E127" s="12">
        <v>58209</v>
      </c>
      <c r="G127" s="12">
        <v>1790</v>
      </c>
      <c r="J127" s="12">
        <v>59999</v>
      </c>
    </row>
    <row r="128" spans="1:10">
      <c r="A128" s="32" t="s">
        <v>109</v>
      </c>
      <c r="E128" s="12">
        <v>1558.1999999999998</v>
      </c>
      <c r="G128" s="12">
        <v>54.6</v>
      </c>
      <c r="J128" s="12">
        <v>1612.7999999999997</v>
      </c>
    </row>
    <row r="129" spans="1:10">
      <c r="A129" s="32" t="s">
        <v>110</v>
      </c>
      <c r="E129" s="12">
        <v>518888</v>
      </c>
      <c r="G129" s="12">
        <v>18182</v>
      </c>
      <c r="J129" s="12">
        <v>537070</v>
      </c>
    </row>
    <row r="130" spans="1:10">
      <c r="A130" s="32" t="s">
        <v>134</v>
      </c>
      <c r="E130" s="12">
        <v>31</v>
      </c>
      <c r="G130" s="12">
        <v>1</v>
      </c>
      <c r="J130" s="12">
        <v>32</v>
      </c>
    </row>
    <row r="131" spans="1:10">
      <c r="A131" s="32" t="s">
        <v>119</v>
      </c>
      <c r="B131" s="12">
        <v>1859687</v>
      </c>
      <c r="C131" s="12">
        <v>762478</v>
      </c>
      <c r="D131" s="12">
        <v>40396</v>
      </c>
      <c r="E131" s="12">
        <v>2599946</v>
      </c>
      <c r="F131" s="12">
        <v>123615</v>
      </c>
      <c r="G131" s="12">
        <v>584683</v>
      </c>
      <c r="H131" s="12">
        <v>58284</v>
      </c>
      <c r="I131" s="12">
        <v>3389</v>
      </c>
      <c r="J131" s="12">
        <v>6032478</v>
      </c>
    </row>
    <row r="132" spans="1:10">
      <c r="A132" s="32" t="s">
        <v>87</v>
      </c>
      <c r="B132" s="12">
        <v>90985</v>
      </c>
      <c r="C132" s="12">
        <v>14653</v>
      </c>
      <c r="D132" s="12">
        <v>4450</v>
      </c>
      <c r="E132" s="12">
        <v>112081</v>
      </c>
      <c r="F132" s="12">
        <v>2251</v>
      </c>
      <c r="G132" s="12">
        <v>29129</v>
      </c>
      <c r="H132" s="12">
        <v>2750</v>
      </c>
      <c r="I132" s="12">
        <v>315</v>
      </c>
      <c r="J132" s="12">
        <v>256614</v>
      </c>
    </row>
    <row r="133" spans="1:10">
      <c r="A133" s="32" t="s">
        <v>88</v>
      </c>
      <c r="B133" s="12">
        <v>1299.8999999999994</v>
      </c>
      <c r="C133" s="12">
        <v>468.30000000000007</v>
      </c>
      <c r="D133" s="12">
        <v>33.6</v>
      </c>
      <c r="E133" s="12">
        <v>3380.9999999999968</v>
      </c>
      <c r="F133" s="12">
        <v>69.300000000000011</v>
      </c>
      <c r="G133" s="12">
        <v>606.90000000000009</v>
      </c>
      <c r="H133" s="12">
        <v>67.2</v>
      </c>
      <c r="I133" s="12">
        <v>4.2</v>
      </c>
      <c r="J133" s="12">
        <v>5930.4</v>
      </c>
    </row>
    <row r="134" spans="1:10">
      <c r="A134" s="32" t="s">
        <v>89</v>
      </c>
      <c r="B134" s="12">
        <v>432956</v>
      </c>
      <c r="C134" s="12">
        <v>155954</v>
      </c>
      <c r="D134" s="12">
        <v>11191</v>
      </c>
      <c r="E134" s="12">
        <v>1125919</v>
      </c>
      <c r="F134" s="12">
        <v>23079</v>
      </c>
      <c r="G134" s="12">
        <v>202106</v>
      </c>
      <c r="H134" s="12">
        <v>22378</v>
      </c>
      <c r="I134" s="12">
        <v>1400</v>
      </c>
      <c r="J134" s="12">
        <v>1974983</v>
      </c>
    </row>
    <row r="135" spans="1:10">
      <c r="A135" s="32" t="s">
        <v>135</v>
      </c>
      <c r="B135" s="12">
        <v>169</v>
      </c>
      <c r="C135" s="12">
        <v>20</v>
      </c>
      <c r="D135" s="12">
        <v>3</v>
      </c>
      <c r="E135" s="12">
        <v>110</v>
      </c>
      <c r="F135" s="12">
        <v>3</v>
      </c>
      <c r="G135" s="12">
        <v>17</v>
      </c>
      <c r="H135" s="12">
        <v>2</v>
      </c>
      <c r="I135" s="12">
        <v>2</v>
      </c>
      <c r="J135" s="12">
        <v>326</v>
      </c>
    </row>
    <row r="136" spans="1:10">
      <c r="A136" s="32"/>
    </row>
    <row r="137" spans="1:10">
      <c r="A137" s="41" t="s">
        <v>157</v>
      </c>
    </row>
    <row r="138" spans="1:10">
      <c r="A138" s="12" t="s">
        <v>136</v>
      </c>
    </row>
    <row r="139" spans="1:10">
      <c r="B139" s="12" t="s">
        <v>137</v>
      </c>
    </row>
    <row r="140" spans="1:10">
      <c r="B140" s="12" t="s">
        <v>138</v>
      </c>
    </row>
    <row r="141" spans="1:10">
      <c r="B141" s="12" t="s">
        <v>139</v>
      </c>
    </row>
    <row r="142" spans="1:10">
      <c r="A142" s="12" t="s">
        <v>140</v>
      </c>
    </row>
    <row r="143" spans="1:10">
      <c r="A143" s="12" t="s">
        <v>141</v>
      </c>
    </row>
    <row r="144" spans="1:10">
      <c r="A144" s="12" t="s">
        <v>168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7"/>
  <sheetViews>
    <sheetView tabSelected="1" topLeftCell="D321" workbookViewId="0">
      <selection activeCell="P11" sqref="P11"/>
    </sheetView>
  </sheetViews>
  <sheetFormatPr baseColWidth="10" defaultColWidth="11.44140625" defaultRowHeight="15.6"/>
  <cols>
    <col min="1" max="1" width="20.6640625" style="9" customWidth="1"/>
    <col min="2" max="2" width="12.44140625" style="8" customWidth="1"/>
    <col min="3" max="3" width="9.109375" style="11" customWidth="1"/>
    <col min="4" max="4" width="9.109375" style="9" customWidth="1"/>
    <col min="5" max="5" width="12.44140625" style="12" customWidth="1"/>
    <col min="6" max="6" width="10.33203125" style="12" customWidth="1"/>
    <col min="7" max="7" width="4.33203125" style="9" customWidth="1"/>
    <col min="8" max="8" width="7.33203125" style="9" customWidth="1"/>
    <col min="9" max="9" width="19.33203125" style="9" customWidth="1"/>
    <col min="10" max="10" width="14.33203125" style="9" customWidth="1"/>
    <col min="11" max="11" width="11.44140625" style="13"/>
    <col min="12" max="12" width="11.44140625" style="12"/>
    <col min="13" max="14" width="9.88671875" style="14" customWidth="1"/>
    <col min="15" max="15" width="13" style="21" customWidth="1"/>
    <col min="16" max="16" width="11.44140625" style="35"/>
    <col min="17" max="16384" width="11.44140625" style="8"/>
  </cols>
  <sheetData>
    <row r="1" spans="1:16" ht="32.25" customHeight="1">
      <c r="A1" s="1" t="s">
        <v>2</v>
      </c>
      <c r="B1" s="2" t="s">
        <v>3</v>
      </c>
      <c r="C1" s="3" t="s">
        <v>11</v>
      </c>
      <c r="D1" s="4" t="s">
        <v>4</v>
      </c>
      <c r="E1" s="5" t="s">
        <v>45</v>
      </c>
      <c r="F1" s="5" t="s">
        <v>44</v>
      </c>
      <c r="G1" s="6" t="s">
        <v>6</v>
      </c>
      <c r="H1" s="6" t="s">
        <v>5</v>
      </c>
      <c r="I1" s="7" t="s">
        <v>7</v>
      </c>
      <c r="J1" s="1" t="s">
        <v>8</v>
      </c>
      <c r="K1" s="42" t="s">
        <v>9</v>
      </c>
      <c r="L1" s="42" t="s">
        <v>10</v>
      </c>
      <c r="M1" s="42" t="s">
        <v>49</v>
      </c>
      <c r="N1" s="42" t="s">
        <v>50</v>
      </c>
      <c r="O1" s="42" t="s">
        <v>48</v>
      </c>
      <c r="P1" s="42" t="s">
        <v>69</v>
      </c>
    </row>
    <row r="2" spans="1:16">
      <c r="A2" s="9" t="s">
        <v>22</v>
      </c>
      <c r="B2" s="10">
        <v>43434</v>
      </c>
      <c r="C2" s="11">
        <v>11</v>
      </c>
      <c r="D2" s="9">
        <v>970661</v>
      </c>
      <c r="E2" s="12">
        <v>274</v>
      </c>
      <c r="F2" s="12">
        <v>1900</v>
      </c>
      <c r="G2" s="9" t="s">
        <v>0</v>
      </c>
      <c r="H2" s="9">
        <v>26</v>
      </c>
      <c r="I2" s="9" t="s">
        <v>40</v>
      </c>
      <c r="J2" s="9" t="s">
        <v>19</v>
      </c>
      <c r="K2" s="13">
        <f t="shared" ref="K2:K65" si="0">H2*2.1</f>
        <v>54.6</v>
      </c>
      <c r="L2" s="12">
        <f t="shared" ref="L2:L65" si="1">ROUNDUP(K2*333,0)</f>
        <v>18182</v>
      </c>
      <c r="M2" s="14">
        <f t="shared" ref="M2:M65" si="2">ROUNDUP(F2/K2,2)</f>
        <v>34.799999999999997</v>
      </c>
      <c r="N2" s="14">
        <f t="shared" ref="N2:N65" si="3">ROUNDUP(F2/L2,2)</f>
        <v>0.11</v>
      </c>
      <c r="O2" s="15">
        <f t="shared" ref="O2:O65" si="4">ROUNDUP((F2/E2)*100,2)</f>
        <v>693.43999999999994</v>
      </c>
      <c r="P2" s="35" t="str">
        <f>IF(O2&gt;=30,"A; &gt;30",IF(O2&gt;=20,"B; &gt;20",IF(O2&gt;=10,"C;&gt;10",IF(O2&gt;=5,"D;&gt;5","E;&lt;5"))))</f>
        <v>A; &gt;30</v>
      </c>
    </row>
    <row r="3" spans="1:16">
      <c r="A3" s="9" t="s">
        <v>25</v>
      </c>
      <c r="B3" s="10">
        <v>43185</v>
      </c>
      <c r="C3" s="11">
        <v>3</v>
      </c>
      <c r="D3" s="9">
        <v>970153</v>
      </c>
      <c r="E3" s="12">
        <v>210</v>
      </c>
      <c r="F3" s="12">
        <v>175</v>
      </c>
      <c r="G3" s="9" t="s">
        <v>1</v>
      </c>
      <c r="H3" s="9">
        <v>1</v>
      </c>
      <c r="I3" s="9" t="s">
        <v>37</v>
      </c>
      <c r="J3" s="9" t="s">
        <v>14</v>
      </c>
      <c r="K3" s="13">
        <f t="shared" si="0"/>
        <v>2.1</v>
      </c>
      <c r="L3" s="12">
        <f t="shared" si="1"/>
        <v>700</v>
      </c>
      <c r="M3" s="14">
        <f t="shared" si="2"/>
        <v>83.34</v>
      </c>
      <c r="N3" s="14">
        <f t="shared" si="3"/>
        <v>0.25</v>
      </c>
      <c r="O3" s="15">
        <f t="shared" si="4"/>
        <v>83.34</v>
      </c>
      <c r="P3" s="35" t="str">
        <f t="shared" ref="P3:P66" si="5">IF(O3&gt;=30,"A; &gt;30",IF(O3&gt;=20,"B; &gt;20",IF(O3&gt;=10,"C;&gt;10",IF(O3&gt;=5,"D;&gt;5","E;&lt;5"))))</f>
        <v>A; &gt;30</v>
      </c>
    </row>
    <row r="4" spans="1:16">
      <c r="A4" s="9" t="s">
        <v>24</v>
      </c>
      <c r="B4" s="10">
        <v>43354</v>
      </c>
      <c r="C4" s="11">
        <v>9</v>
      </c>
      <c r="D4" s="9">
        <v>970483</v>
      </c>
      <c r="E4" s="12">
        <v>403</v>
      </c>
      <c r="F4" s="12">
        <v>200</v>
      </c>
      <c r="G4" s="9" t="s">
        <v>1</v>
      </c>
      <c r="H4" s="9">
        <v>1</v>
      </c>
      <c r="I4" s="9" t="s">
        <v>40</v>
      </c>
      <c r="J4" s="9" t="s">
        <v>17</v>
      </c>
      <c r="K4" s="13">
        <f t="shared" si="0"/>
        <v>2.1</v>
      </c>
      <c r="L4" s="12">
        <f t="shared" si="1"/>
        <v>700</v>
      </c>
      <c r="M4" s="14">
        <f t="shared" si="2"/>
        <v>95.240000000000009</v>
      </c>
      <c r="N4" s="14">
        <f t="shared" si="3"/>
        <v>0.29000000000000004</v>
      </c>
      <c r="O4" s="15">
        <f t="shared" si="4"/>
        <v>49.629999999999995</v>
      </c>
      <c r="P4" s="35" t="str">
        <f t="shared" si="5"/>
        <v>A; &gt;30</v>
      </c>
    </row>
    <row r="5" spans="1:16">
      <c r="A5" s="9" t="s">
        <v>22</v>
      </c>
      <c r="B5" s="10">
        <v>43434</v>
      </c>
      <c r="C5" s="11">
        <v>11</v>
      </c>
      <c r="D5" s="9">
        <v>970674</v>
      </c>
      <c r="E5" s="12">
        <v>556</v>
      </c>
      <c r="F5" s="12">
        <v>270</v>
      </c>
      <c r="G5" s="9" t="s">
        <v>1</v>
      </c>
      <c r="H5" s="9">
        <v>1</v>
      </c>
      <c r="I5" s="9" t="s">
        <v>37</v>
      </c>
      <c r="J5" s="9" t="s">
        <v>14</v>
      </c>
      <c r="K5" s="13">
        <f t="shared" si="0"/>
        <v>2.1</v>
      </c>
      <c r="L5" s="12">
        <f t="shared" si="1"/>
        <v>700</v>
      </c>
      <c r="M5" s="14">
        <f t="shared" si="2"/>
        <v>128.57999999999998</v>
      </c>
      <c r="N5" s="14">
        <f t="shared" si="3"/>
        <v>0.39</v>
      </c>
      <c r="O5" s="15">
        <f t="shared" si="4"/>
        <v>48.57</v>
      </c>
      <c r="P5" s="35" t="str">
        <f t="shared" si="5"/>
        <v>A; &gt;30</v>
      </c>
    </row>
    <row r="6" spans="1:16">
      <c r="A6" s="9" t="s">
        <v>22</v>
      </c>
      <c r="B6" s="10">
        <v>43404</v>
      </c>
      <c r="C6" s="11">
        <v>10</v>
      </c>
      <c r="D6" s="9">
        <v>970612</v>
      </c>
      <c r="E6" s="12">
        <v>894</v>
      </c>
      <c r="F6" s="12">
        <v>342</v>
      </c>
      <c r="G6" s="9" t="s">
        <v>1</v>
      </c>
      <c r="H6" s="9">
        <v>1</v>
      </c>
      <c r="I6" s="9" t="s">
        <v>37</v>
      </c>
      <c r="J6" s="9" t="s">
        <v>14</v>
      </c>
      <c r="K6" s="13">
        <f t="shared" si="0"/>
        <v>2.1</v>
      </c>
      <c r="L6" s="12">
        <f t="shared" si="1"/>
        <v>700</v>
      </c>
      <c r="M6" s="14">
        <f t="shared" si="2"/>
        <v>162.85999999999999</v>
      </c>
      <c r="N6" s="14">
        <f t="shared" si="3"/>
        <v>0.49</v>
      </c>
      <c r="O6" s="15">
        <f t="shared" si="4"/>
        <v>38.26</v>
      </c>
      <c r="P6" s="35" t="str">
        <f t="shared" si="5"/>
        <v>A; &gt;30</v>
      </c>
    </row>
    <row r="7" spans="1:16">
      <c r="A7" s="9" t="s">
        <v>26</v>
      </c>
      <c r="B7" s="10">
        <v>43305</v>
      </c>
      <c r="C7" s="11">
        <v>7</v>
      </c>
      <c r="D7" s="9">
        <v>970450</v>
      </c>
      <c r="E7" s="12">
        <v>458</v>
      </c>
      <c r="F7" s="12">
        <v>135</v>
      </c>
      <c r="G7" s="9" t="s">
        <v>1</v>
      </c>
      <c r="H7" s="9">
        <v>1</v>
      </c>
      <c r="I7" s="9" t="s">
        <v>37</v>
      </c>
      <c r="J7" s="9" t="s">
        <v>16</v>
      </c>
      <c r="K7" s="13">
        <f t="shared" si="0"/>
        <v>2.1</v>
      </c>
      <c r="L7" s="12">
        <f t="shared" si="1"/>
        <v>700</v>
      </c>
      <c r="M7" s="14">
        <f t="shared" si="2"/>
        <v>64.290000000000006</v>
      </c>
      <c r="N7" s="14">
        <f t="shared" si="3"/>
        <v>0.2</v>
      </c>
      <c r="O7" s="15">
        <f t="shared" si="4"/>
        <v>29.48</v>
      </c>
      <c r="P7" s="35" t="str">
        <f t="shared" si="5"/>
        <v>B; &gt;20</v>
      </c>
    </row>
    <row r="8" spans="1:16">
      <c r="A8" s="9" t="s">
        <v>30</v>
      </c>
      <c r="B8" s="10">
        <v>43465</v>
      </c>
      <c r="C8" s="11">
        <v>12</v>
      </c>
      <c r="D8" s="9">
        <v>970720</v>
      </c>
      <c r="E8" s="12">
        <v>539</v>
      </c>
      <c r="F8" s="12">
        <v>155</v>
      </c>
      <c r="G8" s="9" t="s">
        <v>1</v>
      </c>
      <c r="H8" s="9">
        <v>1</v>
      </c>
      <c r="I8" s="9" t="s">
        <v>37</v>
      </c>
      <c r="J8" s="9" t="s">
        <v>16</v>
      </c>
      <c r="K8" s="13">
        <f t="shared" si="0"/>
        <v>2.1</v>
      </c>
      <c r="L8" s="12">
        <f t="shared" si="1"/>
        <v>700</v>
      </c>
      <c r="M8" s="14">
        <f t="shared" si="2"/>
        <v>73.81</v>
      </c>
      <c r="N8" s="14">
        <f t="shared" si="3"/>
        <v>0.23</v>
      </c>
      <c r="O8" s="15">
        <f t="shared" si="4"/>
        <v>28.76</v>
      </c>
      <c r="P8" s="35" t="str">
        <f t="shared" si="5"/>
        <v>B; &gt;20</v>
      </c>
    </row>
    <row r="9" spans="1:16">
      <c r="A9" s="9" t="s">
        <v>29</v>
      </c>
      <c r="B9" s="10">
        <v>43434</v>
      </c>
      <c r="C9" s="11">
        <v>11</v>
      </c>
      <c r="D9" s="9">
        <v>970637</v>
      </c>
      <c r="E9" s="12">
        <v>546</v>
      </c>
      <c r="F9" s="12">
        <v>135</v>
      </c>
      <c r="G9" s="9" t="s">
        <v>1</v>
      </c>
      <c r="H9" s="9">
        <v>1</v>
      </c>
      <c r="I9" s="9" t="s">
        <v>37</v>
      </c>
      <c r="J9" s="9" t="s">
        <v>16</v>
      </c>
      <c r="K9" s="13">
        <f t="shared" si="0"/>
        <v>2.1</v>
      </c>
      <c r="L9" s="12">
        <f t="shared" si="1"/>
        <v>700</v>
      </c>
      <c r="M9" s="14">
        <f t="shared" si="2"/>
        <v>64.290000000000006</v>
      </c>
      <c r="N9" s="14">
        <f t="shared" si="3"/>
        <v>0.2</v>
      </c>
      <c r="O9" s="15">
        <f t="shared" si="4"/>
        <v>24.73</v>
      </c>
      <c r="P9" s="35" t="str">
        <f t="shared" si="5"/>
        <v>B; &gt;20</v>
      </c>
    </row>
    <row r="10" spans="1:16">
      <c r="A10" s="9" t="s">
        <v>28</v>
      </c>
      <c r="B10" s="10">
        <v>43110</v>
      </c>
      <c r="C10" s="11">
        <v>1</v>
      </c>
      <c r="D10" s="9">
        <v>970003</v>
      </c>
      <c r="E10" s="12">
        <v>1693</v>
      </c>
      <c r="F10" s="12">
        <v>401</v>
      </c>
      <c r="G10" s="9" t="s">
        <v>1</v>
      </c>
      <c r="H10" s="9">
        <v>1</v>
      </c>
      <c r="I10" s="9" t="s">
        <v>40</v>
      </c>
      <c r="J10" s="9" t="s">
        <v>16</v>
      </c>
      <c r="K10" s="13">
        <f t="shared" si="0"/>
        <v>2.1</v>
      </c>
      <c r="L10" s="12">
        <f t="shared" si="1"/>
        <v>700</v>
      </c>
      <c r="M10" s="14">
        <f t="shared" si="2"/>
        <v>190.95999999999998</v>
      </c>
      <c r="N10" s="14">
        <f t="shared" si="3"/>
        <v>0.57999999999999996</v>
      </c>
      <c r="O10" s="15">
        <f t="shared" si="4"/>
        <v>23.69</v>
      </c>
      <c r="P10" s="35" t="str">
        <f t="shared" si="5"/>
        <v>B; &gt;20</v>
      </c>
    </row>
    <row r="11" spans="1:16">
      <c r="A11" s="9" t="s">
        <v>33</v>
      </c>
      <c r="B11" s="10">
        <v>43373</v>
      </c>
      <c r="C11" s="11">
        <v>9</v>
      </c>
      <c r="D11" s="9">
        <v>970536</v>
      </c>
      <c r="E11" s="12">
        <v>3880</v>
      </c>
      <c r="F11" s="12">
        <v>838</v>
      </c>
      <c r="G11" s="9" t="s">
        <v>1</v>
      </c>
      <c r="H11" s="9">
        <v>6</v>
      </c>
      <c r="I11" s="9" t="s">
        <v>37</v>
      </c>
      <c r="J11" s="9" t="s">
        <v>14</v>
      </c>
      <c r="K11" s="13">
        <f t="shared" si="0"/>
        <v>12.600000000000001</v>
      </c>
      <c r="L11" s="12">
        <f t="shared" si="1"/>
        <v>4196</v>
      </c>
      <c r="M11" s="14">
        <f t="shared" si="2"/>
        <v>66.510000000000005</v>
      </c>
      <c r="N11" s="14">
        <f t="shared" si="3"/>
        <v>0.2</v>
      </c>
      <c r="O11" s="15">
        <f t="shared" si="4"/>
        <v>21.6</v>
      </c>
      <c r="P11" s="35" t="str">
        <f t="shared" si="5"/>
        <v>B; &gt;20</v>
      </c>
    </row>
    <row r="12" spans="1:16">
      <c r="A12" s="9" t="s">
        <v>33</v>
      </c>
      <c r="B12" s="10">
        <v>43236</v>
      </c>
      <c r="C12" s="11">
        <v>5</v>
      </c>
      <c r="D12" s="9">
        <v>970266</v>
      </c>
      <c r="E12" s="12">
        <v>835</v>
      </c>
      <c r="F12" s="12">
        <v>175</v>
      </c>
      <c r="G12" s="9" t="s">
        <v>1</v>
      </c>
      <c r="H12" s="9">
        <v>1</v>
      </c>
      <c r="I12" s="9" t="s">
        <v>37</v>
      </c>
      <c r="J12" s="9" t="s">
        <v>14</v>
      </c>
      <c r="K12" s="13">
        <f t="shared" si="0"/>
        <v>2.1</v>
      </c>
      <c r="L12" s="12">
        <f t="shared" si="1"/>
        <v>700</v>
      </c>
      <c r="M12" s="14">
        <f t="shared" si="2"/>
        <v>83.34</v>
      </c>
      <c r="N12" s="14">
        <f t="shared" si="3"/>
        <v>0.25</v>
      </c>
      <c r="O12" s="15">
        <f t="shared" si="4"/>
        <v>20.96</v>
      </c>
      <c r="P12" s="35" t="str">
        <f t="shared" si="5"/>
        <v>B; &gt;20</v>
      </c>
    </row>
    <row r="13" spans="1:16">
      <c r="A13" s="9" t="s">
        <v>33</v>
      </c>
      <c r="B13" s="10">
        <v>43434</v>
      </c>
      <c r="C13" s="11">
        <v>11</v>
      </c>
      <c r="D13" s="9">
        <v>970635</v>
      </c>
      <c r="E13" s="12">
        <v>977</v>
      </c>
      <c r="F13" s="12">
        <v>200</v>
      </c>
      <c r="G13" s="9" t="s">
        <v>1</v>
      </c>
      <c r="H13" s="9">
        <v>1</v>
      </c>
      <c r="I13" s="9" t="s">
        <v>37</v>
      </c>
      <c r="J13" s="9" t="s">
        <v>14</v>
      </c>
      <c r="K13" s="13">
        <f t="shared" si="0"/>
        <v>2.1</v>
      </c>
      <c r="L13" s="12">
        <f t="shared" si="1"/>
        <v>700</v>
      </c>
      <c r="M13" s="14">
        <f t="shared" si="2"/>
        <v>95.240000000000009</v>
      </c>
      <c r="N13" s="14">
        <f t="shared" si="3"/>
        <v>0.29000000000000004</v>
      </c>
      <c r="O13" s="15">
        <f t="shared" si="4"/>
        <v>20.48</v>
      </c>
      <c r="P13" s="35" t="str">
        <f t="shared" si="5"/>
        <v>B; &gt;20</v>
      </c>
    </row>
    <row r="14" spans="1:16">
      <c r="A14" s="9" t="s">
        <v>24</v>
      </c>
      <c r="B14" s="10">
        <v>43373</v>
      </c>
      <c r="C14" s="11">
        <v>9</v>
      </c>
      <c r="D14" s="9">
        <v>970540</v>
      </c>
      <c r="E14" s="12">
        <v>992</v>
      </c>
      <c r="F14" s="12">
        <v>200</v>
      </c>
      <c r="G14" s="9" t="s">
        <v>1</v>
      </c>
      <c r="H14" s="9">
        <v>1</v>
      </c>
      <c r="I14" s="9" t="s">
        <v>40</v>
      </c>
      <c r="J14" s="9" t="s">
        <v>17</v>
      </c>
      <c r="K14" s="13">
        <f t="shared" si="0"/>
        <v>2.1</v>
      </c>
      <c r="L14" s="12">
        <f t="shared" si="1"/>
        <v>700</v>
      </c>
      <c r="M14" s="14">
        <f t="shared" si="2"/>
        <v>95.240000000000009</v>
      </c>
      <c r="N14" s="14">
        <f t="shared" si="3"/>
        <v>0.29000000000000004</v>
      </c>
      <c r="O14" s="15">
        <f t="shared" si="4"/>
        <v>20.170000000000002</v>
      </c>
      <c r="P14" s="35" t="str">
        <f t="shared" si="5"/>
        <v>B; &gt;20</v>
      </c>
    </row>
    <row r="15" spans="1:16">
      <c r="A15" s="9" t="s">
        <v>33</v>
      </c>
      <c r="B15" s="10">
        <v>43263</v>
      </c>
      <c r="C15" s="11">
        <v>6</v>
      </c>
      <c r="D15" s="9">
        <v>970341</v>
      </c>
      <c r="E15" s="12">
        <v>5664</v>
      </c>
      <c r="F15" s="12">
        <v>1090</v>
      </c>
      <c r="G15" s="9" t="s">
        <v>1</v>
      </c>
      <c r="H15" s="9">
        <v>9</v>
      </c>
      <c r="I15" s="9" t="s">
        <v>37</v>
      </c>
      <c r="J15" s="9" t="s">
        <v>14</v>
      </c>
      <c r="K15" s="13">
        <f t="shared" si="0"/>
        <v>18.900000000000002</v>
      </c>
      <c r="L15" s="12">
        <f t="shared" si="1"/>
        <v>6294</v>
      </c>
      <c r="M15" s="14">
        <f t="shared" si="2"/>
        <v>57.68</v>
      </c>
      <c r="N15" s="14">
        <f t="shared" si="3"/>
        <v>0.18000000000000002</v>
      </c>
      <c r="O15" s="15">
        <f t="shared" si="4"/>
        <v>19.25</v>
      </c>
      <c r="P15" s="35" t="str">
        <f t="shared" si="5"/>
        <v>C;&gt;10</v>
      </c>
    </row>
    <row r="16" spans="1:16">
      <c r="A16" s="9" t="s">
        <v>22</v>
      </c>
      <c r="B16" s="10">
        <v>43404</v>
      </c>
      <c r="C16" s="11">
        <v>10</v>
      </c>
      <c r="D16" s="9">
        <v>970570</v>
      </c>
      <c r="E16" s="12">
        <v>7271</v>
      </c>
      <c r="F16" s="12">
        <v>1365</v>
      </c>
      <c r="G16" s="9" t="s">
        <v>0</v>
      </c>
      <c r="H16" s="9">
        <v>10</v>
      </c>
      <c r="I16" s="9" t="s">
        <v>37</v>
      </c>
      <c r="J16" s="9" t="s">
        <v>14</v>
      </c>
      <c r="K16" s="13">
        <f t="shared" si="0"/>
        <v>21</v>
      </c>
      <c r="L16" s="12">
        <f t="shared" si="1"/>
        <v>6993</v>
      </c>
      <c r="M16" s="14">
        <f t="shared" si="2"/>
        <v>65</v>
      </c>
      <c r="N16" s="14">
        <f t="shared" si="3"/>
        <v>0.2</v>
      </c>
      <c r="O16" s="15">
        <f t="shared" si="4"/>
        <v>18.78</v>
      </c>
      <c r="P16" s="35" t="str">
        <f t="shared" si="5"/>
        <v>C;&gt;10</v>
      </c>
    </row>
    <row r="17" spans="1:16">
      <c r="A17" s="9" t="s">
        <v>29</v>
      </c>
      <c r="B17" s="10">
        <v>43172</v>
      </c>
      <c r="C17" s="11">
        <v>3</v>
      </c>
      <c r="D17" s="9">
        <v>970122</v>
      </c>
      <c r="E17" s="12">
        <v>2475</v>
      </c>
      <c r="F17" s="12">
        <v>428</v>
      </c>
      <c r="G17" s="9" t="s">
        <v>1</v>
      </c>
      <c r="H17" s="9">
        <v>2</v>
      </c>
      <c r="I17" s="9" t="s">
        <v>37</v>
      </c>
      <c r="J17" s="9" t="s">
        <v>16</v>
      </c>
      <c r="K17" s="13">
        <f t="shared" si="0"/>
        <v>4.2</v>
      </c>
      <c r="L17" s="12">
        <f t="shared" si="1"/>
        <v>1399</v>
      </c>
      <c r="M17" s="14">
        <f t="shared" si="2"/>
        <v>101.91000000000001</v>
      </c>
      <c r="N17" s="14">
        <f t="shared" si="3"/>
        <v>0.31</v>
      </c>
      <c r="O17" s="15">
        <f t="shared" si="4"/>
        <v>17.3</v>
      </c>
      <c r="P17" s="35" t="str">
        <f t="shared" si="5"/>
        <v>C;&gt;10</v>
      </c>
    </row>
    <row r="18" spans="1:16">
      <c r="A18" s="9" t="s">
        <v>23</v>
      </c>
      <c r="B18" s="10">
        <v>43233</v>
      </c>
      <c r="C18" s="11">
        <v>5</v>
      </c>
      <c r="D18" s="9">
        <v>970252</v>
      </c>
      <c r="E18" s="12">
        <v>1217</v>
      </c>
      <c r="F18" s="12">
        <v>200</v>
      </c>
      <c r="G18" s="9" t="s">
        <v>1</v>
      </c>
      <c r="H18" s="9">
        <v>1</v>
      </c>
      <c r="I18" s="9" t="s">
        <v>41</v>
      </c>
      <c r="J18" s="9" t="s">
        <v>17</v>
      </c>
      <c r="K18" s="13">
        <f t="shared" si="0"/>
        <v>2.1</v>
      </c>
      <c r="L18" s="12">
        <f t="shared" si="1"/>
        <v>700</v>
      </c>
      <c r="M18" s="14">
        <f t="shared" si="2"/>
        <v>95.240000000000009</v>
      </c>
      <c r="N18" s="14">
        <f t="shared" si="3"/>
        <v>0.29000000000000004</v>
      </c>
      <c r="O18" s="15">
        <f t="shared" si="4"/>
        <v>16.440000000000001</v>
      </c>
      <c r="P18" s="35" t="str">
        <f t="shared" si="5"/>
        <v>C;&gt;10</v>
      </c>
    </row>
    <row r="19" spans="1:16">
      <c r="A19" s="9" t="s">
        <v>33</v>
      </c>
      <c r="B19" s="10">
        <v>43434</v>
      </c>
      <c r="C19" s="11">
        <v>11</v>
      </c>
      <c r="D19" s="9">
        <v>970673</v>
      </c>
      <c r="E19" s="12">
        <v>1111</v>
      </c>
      <c r="F19" s="12">
        <v>175</v>
      </c>
      <c r="G19" s="9" t="s">
        <v>1</v>
      </c>
      <c r="H19" s="9">
        <v>1</v>
      </c>
      <c r="I19" s="9" t="s">
        <v>37</v>
      </c>
      <c r="J19" s="9" t="s">
        <v>14</v>
      </c>
      <c r="K19" s="13">
        <f t="shared" si="0"/>
        <v>2.1</v>
      </c>
      <c r="L19" s="12">
        <f t="shared" si="1"/>
        <v>700</v>
      </c>
      <c r="M19" s="14">
        <f t="shared" si="2"/>
        <v>83.34</v>
      </c>
      <c r="N19" s="14">
        <f t="shared" si="3"/>
        <v>0.25</v>
      </c>
      <c r="O19" s="15">
        <f t="shared" si="4"/>
        <v>15.76</v>
      </c>
      <c r="P19" s="35" t="str">
        <f t="shared" si="5"/>
        <v>C;&gt;10</v>
      </c>
    </row>
    <row r="20" spans="1:16">
      <c r="A20" s="9" t="s">
        <v>25</v>
      </c>
      <c r="B20" s="10">
        <v>43180</v>
      </c>
      <c r="C20" s="11">
        <v>3</v>
      </c>
      <c r="D20" s="9">
        <v>970142</v>
      </c>
      <c r="E20" s="12">
        <v>3240</v>
      </c>
      <c r="F20" s="12">
        <v>500</v>
      </c>
      <c r="G20" s="9" t="s">
        <v>1</v>
      </c>
      <c r="H20" s="9">
        <v>2</v>
      </c>
      <c r="I20" s="9" t="s">
        <v>37</v>
      </c>
      <c r="J20" s="9" t="s">
        <v>14</v>
      </c>
      <c r="K20" s="13">
        <f t="shared" si="0"/>
        <v>4.2</v>
      </c>
      <c r="L20" s="12">
        <f t="shared" si="1"/>
        <v>1399</v>
      </c>
      <c r="M20" s="14">
        <f t="shared" si="2"/>
        <v>119.05000000000001</v>
      </c>
      <c r="N20" s="14">
        <f t="shared" si="3"/>
        <v>0.36</v>
      </c>
      <c r="O20" s="15">
        <f t="shared" si="4"/>
        <v>15.44</v>
      </c>
      <c r="P20" s="35" t="str">
        <f t="shared" si="5"/>
        <v>C;&gt;10</v>
      </c>
    </row>
    <row r="21" spans="1:16">
      <c r="A21" s="9" t="s">
        <v>35</v>
      </c>
      <c r="B21" s="10">
        <v>43159</v>
      </c>
      <c r="C21" s="11">
        <v>2</v>
      </c>
      <c r="D21" s="9">
        <v>970090</v>
      </c>
      <c r="E21" s="12">
        <v>1533</v>
      </c>
      <c r="F21" s="12">
        <v>235</v>
      </c>
      <c r="G21" s="9" t="s">
        <v>0</v>
      </c>
      <c r="H21" s="9">
        <v>1</v>
      </c>
      <c r="I21" s="9" t="s">
        <v>37</v>
      </c>
      <c r="J21" s="9" t="s">
        <v>14</v>
      </c>
      <c r="K21" s="13">
        <f t="shared" si="0"/>
        <v>2.1</v>
      </c>
      <c r="L21" s="12">
        <f t="shared" si="1"/>
        <v>700</v>
      </c>
      <c r="M21" s="14">
        <f t="shared" si="2"/>
        <v>111.91000000000001</v>
      </c>
      <c r="N21" s="14">
        <f t="shared" si="3"/>
        <v>0.34</v>
      </c>
      <c r="O21" s="15">
        <f t="shared" si="4"/>
        <v>15.33</v>
      </c>
      <c r="P21" s="35" t="str">
        <f t="shared" si="5"/>
        <v>C;&gt;10</v>
      </c>
    </row>
    <row r="22" spans="1:16">
      <c r="A22" s="9" t="s">
        <v>22</v>
      </c>
      <c r="B22" s="10">
        <v>43404</v>
      </c>
      <c r="C22" s="11">
        <v>10</v>
      </c>
      <c r="D22" s="9">
        <v>970564</v>
      </c>
      <c r="E22" s="12">
        <v>1876</v>
      </c>
      <c r="F22" s="12">
        <v>278</v>
      </c>
      <c r="G22" s="9" t="s">
        <v>1</v>
      </c>
      <c r="H22" s="9">
        <v>1</v>
      </c>
      <c r="I22" s="9" t="s">
        <v>37</v>
      </c>
      <c r="J22" s="9" t="s">
        <v>14</v>
      </c>
      <c r="K22" s="13">
        <f t="shared" si="0"/>
        <v>2.1</v>
      </c>
      <c r="L22" s="12">
        <f t="shared" si="1"/>
        <v>700</v>
      </c>
      <c r="M22" s="14">
        <f t="shared" si="2"/>
        <v>132.38999999999999</v>
      </c>
      <c r="N22" s="14">
        <f t="shared" si="3"/>
        <v>0.4</v>
      </c>
      <c r="O22" s="15">
        <f t="shared" si="4"/>
        <v>14.82</v>
      </c>
      <c r="P22" s="35" t="str">
        <f t="shared" si="5"/>
        <v>C;&gt;10</v>
      </c>
    </row>
    <row r="23" spans="1:16">
      <c r="A23" s="9" t="s">
        <v>29</v>
      </c>
      <c r="B23" s="10">
        <v>43404</v>
      </c>
      <c r="C23" s="11">
        <v>10</v>
      </c>
      <c r="D23" s="9">
        <v>970545</v>
      </c>
      <c r="E23" s="12">
        <v>1471</v>
      </c>
      <c r="F23" s="12">
        <v>216</v>
      </c>
      <c r="G23" s="9" t="s">
        <v>1</v>
      </c>
      <c r="H23" s="9">
        <v>1</v>
      </c>
      <c r="I23" s="9" t="s">
        <v>37</v>
      </c>
      <c r="J23" s="9" t="s">
        <v>16</v>
      </c>
      <c r="K23" s="13">
        <f t="shared" si="0"/>
        <v>2.1</v>
      </c>
      <c r="L23" s="12">
        <f t="shared" si="1"/>
        <v>700</v>
      </c>
      <c r="M23" s="14">
        <f t="shared" si="2"/>
        <v>102.86</v>
      </c>
      <c r="N23" s="14">
        <f t="shared" si="3"/>
        <v>0.31</v>
      </c>
      <c r="O23" s="15">
        <f t="shared" si="4"/>
        <v>14.69</v>
      </c>
      <c r="P23" s="35" t="str">
        <f t="shared" si="5"/>
        <v>C;&gt;10</v>
      </c>
    </row>
    <row r="24" spans="1:16">
      <c r="A24" s="9" t="s">
        <v>24</v>
      </c>
      <c r="B24" s="10">
        <v>43124</v>
      </c>
      <c r="C24" s="11">
        <v>1</v>
      </c>
      <c r="D24" s="9">
        <v>970036</v>
      </c>
      <c r="E24" s="12">
        <v>2032</v>
      </c>
      <c r="F24" s="12">
        <v>289</v>
      </c>
      <c r="G24" s="9" t="s">
        <v>1</v>
      </c>
      <c r="H24" s="9">
        <v>1</v>
      </c>
      <c r="I24" s="9" t="s">
        <v>40</v>
      </c>
      <c r="J24" s="9" t="s">
        <v>17</v>
      </c>
      <c r="K24" s="13">
        <f t="shared" si="0"/>
        <v>2.1</v>
      </c>
      <c r="L24" s="12">
        <f t="shared" si="1"/>
        <v>700</v>
      </c>
      <c r="M24" s="14">
        <f t="shared" si="2"/>
        <v>137.62</v>
      </c>
      <c r="N24" s="14">
        <f t="shared" si="3"/>
        <v>0.42</v>
      </c>
      <c r="O24" s="15">
        <f t="shared" si="4"/>
        <v>14.23</v>
      </c>
      <c r="P24" s="35" t="str">
        <f t="shared" si="5"/>
        <v>C;&gt;10</v>
      </c>
    </row>
    <row r="25" spans="1:16">
      <c r="A25" s="9" t="s">
        <v>32</v>
      </c>
      <c r="B25" s="10">
        <v>43155</v>
      </c>
      <c r="C25" s="11">
        <v>2</v>
      </c>
      <c r="D25" s="9">
        <v>970080</v>
      </c>
      <c r="E25" s="12">
        <v>9803</v>
      </c>
      <c r="F25" s="12">
        <v>1382</v>
      </c>
      <c r="G25" s="9" t="s">
        <v>1</v>
      </c>
      <c r="H25" s="9">
        <v>15</v>
      </c>
      <c r="I25" s="9" t="s">
        <v>40</v>
      </c>
      <c r="J25" s="9" t="s">
        <v>46</v>
      </c>
      <c r="K25" s="13">
        <f t="shared" si="0"/>
        <v>31.5</v>
      </c>
      <c r="L25" s="12">
        <f t="shared" si="1"/>
        <v>10490</v>
      </c>
      <c r="M25" s="14">
        <f t="shared" si="2"/>
        <v>43.879999999999995</v>
      </c>
      <c r="N25" s="14">
        <f t="shared" si="3"/>
        <v>0.14000000000000001</v>
      </c>
      <c r="O25" s="15">
        <f t="shared" si="4"/>
        <v>14.1</v>
      </c>
      <c r="P25" s="35" t="str">
        <f t="shared" si="5"/>
        <v>C;&gt;10</v>
      </c>
    </row>
    <row r="26" spans="1:16">
      <c r="A26" s="9" t="s">
        <v>24</v>
      </c>
      <c r="B26" s="10">
        <v>43434</v>
      </c>
      <c r="C26" s="11">
        <v>11</v>
      </c>
      <c r="D26" s="9">
        <v>970640</v>
      </c>
      <c r="E26" s="12">
        <v>1457</v>
      </c>
      <c r="F26" s="12">
        <v>200</v>
      </c>
      <c r="G26" s="9" t="s">
        <v>1</v>
      </c>
      <c r="H26" s="9">
        <v>1</v>
      </c>
      <c r="I26" s="9" t="s">
        <v>40</v>
      </c>
      <c r="J26" s="9" t="s">
        <v>17</v>
      </c>
      <c r="K26" s="13">
        <f t="shared" si="0"/>
        <v>2.1</v>
      </c>
      <c r="L26" s="12">
        <f t="shared" si="1"/>
        <v>700</v>
      </c>
      <c r="M26" s="14">
        <f t="shared" si="2"/>
        <v>95.240000000000009</v>
      </c>
      <c r="N26" s="14">
        <f t="shared" si="3"/>
        <v>0.29000000000000004</v>
      </c>
      <c r="O26" s="15">
        <f t="shared" si="4"/>
        <v>13.73</v>
      </c>
      <c r="P26" s="35" t="str">
        <f t="shared" si="5"/>
        <v>C;&gt;10</v>
      </c>
    </row>
    <row r="27" spans="1:16">
      <c r="A27" s="9" t="s">
        <v>31</v>
      </c>
      <c r="B27" s="10">
        <v>43219</v>
      </c>
      <c r="C27" s="11">
        <v>4</v>
      </c>
      <c r="D27" s="9">
        <v>970232</v>
      </c>
      <c r="E27" s="12">
        <v>29911</v>
      </c>
      <c r="F27" s="12">
        <v>4100</v>
      </c>
      <c r="G27" s="9" t="s">
        <v>0</v>
      </c>
      <c r="H27" s="9">
        <v>14</v>
      </c>
      <c r="I27" s="9" t="s">
        <v>39</v>
      </c>
      <c r="J27" s="9" t="s">
        <v>15</v>
      </c>
      <c r="K27" s="13">
        <f t="shared" si="0"/>
        <v>29.400000000000002</v>
      </c>
      <c r="L27" s="12">
        <f t="shared" si="1"/>
        <v>9791</v>
      </c>
      <c r="M27" s="14">
        <f t="shared" si="2"/>
        <v>139.45999999999998</v>
      </c>
      <c r="N27" s="14">
        <f t="shared" si="3"/>
        <v>0.42</v>
      </c>
      <c r="O27" s="15">
        <f t="shared" si="4"/>
        <v>13.709999999999999</v>
      </c>
      <c r="P27" s="35" t="str">
        <f t="shared" si="5"/>
        <v>C;&gt;10</v>
      </c>
    </row>
    <row r="28" spans="1:16">
      <c r="A28" s="9" t="s">
        <v>25</v>
      </c>
      <c r="B28" s="10">
        <v>43220</v>
      </c>
      <c r="C28" s="11">
        <v>4</v>
      </c>
      <c r="D28" s="9">
        <v>970237</v>
      </c>
      <c r="E28" s="12">
        <v>2032</v>
      </c>
      <c r="F28" s="12">
        <v>278</v>
      </c>
      <c r="G28" s="9" t="s">
        <v>1</v>
      </c>
      <c r="H28" s="9">
        <v>1</v>
      </c>
      <c r="I28" s="9" t="s">
        <v>37</v>
      </c>
      <c r="J28" s="9" t="s">
        <v>14</v>
      </c>
      <c r="K28" s="13">
        <f t="shared" si="0"/>
        <v>2.1</v>
      </c>
      <c r="L28" s="12">
        <f t="shared" si="1"/>
        <v>700</v>
      </c>
      <c r="M28" s="14">
        <f t="shared" si="2"/>
        <v>132.38999999999999</v>
      </c>
      <c r="N28" s="14">
        <f t="shared" si="3"/>
        <v>0.4</v>
      </c>
      <c r="O28" s="15">
        <f t="shared" si="4"/>
        <v>13.69</v>
      </c>
      <c r="P28" s="35" t="str">
        <f t="shared" si="5"/>
        <v>C;&gt;10</v>
      </c>
    </row>
    <row r="29" spans="1:16">
      <c r="A29" s="9" t="s">
        <v>32</v>
      </c>
      <c r="B29" s="10">
        <v>43465</v>
      </c>
      <c r="C29" s="11">
        <v>12</v>
      </c>
      <c r="D29" s="9">
        <v>970726</v>
      </c>
      <c r="E29" s="12">
        <v>10422</v>
      </c>
      <c r="F29" s="12">
        <v>1400</v>
      </c>
      <c r="G29" s="9" t="s">
        <v>0</v>
      </c>
      <c r="H29" s="9">
        <v>31</v>
      </c>
      <c r="I29" s="9" t="s">
        <v>43</v>
      </c>
      <c r="J29" s="9" t="s">
        <v>46</v>
      </c>
      <c r="K29" s="13">
        <f t="shared" si="0"/>
        <v>65.100000000000009</v>
      </c>
      <c r="L29" s="12">
        <f t="shared" si="1"/>
        <v>21679</v>
      </c>
      <c r="M29" s="14">
        <f t="shared" si="2"/>
        <v>21.51</v>
      </c>
      <c r="N29" s="14">
        <f t="shared" si="3"/>
        <v>6.9999999999999993E-2</v>
      </c>
      <c r="O29" s="15">
        <f t="shared" si="4"/>
        <v>13.44</v>
      </c>
      <c r="P29" s="35" t="str">
        <f t="shared" si="5"/>
        <v>C;&gt;10</v>
      </c>
    </row>
    <row r="30" spans="1:16">
      <c r="A30" s="9" t="s">
        <v>31</v>
      </c>
      <c r="B30" s="10">
        <v>43404</v>
      </c>
      <c r="C30" s="11">
        <v>10</v>
      </c>
      <c r="D30" s="9">
        <v>970582</v>
      </c>
      <c r="E30" s="12">
        <v>17808</v>
      </c>
      <c r="F30" s="12">
        <v>2378</v>
      </c>
      <c r="G30" s="9" t="s">
        <v>0</v>
      </c>
      <c r="H30" s="9">
        <v>11</v>
      </c>
      <c r="I30" s="9" t="s">
        <v>40</v>
      </c>
      <c r="J30" s="9" t="s">
        <v>15</v>
      </c>
      <c r="K30" s="13">
        <f t="shared" si="0"/>
        <v>23.1</v>
      </c>
      <c r="L30" s="12">
        <f t="shared" si="1"/>
        <v>7693</v>
      </c>
      <c r="M30" s="14">
        <f t="shared" si="2"/>
        <v>102.95</v>
      </c>
      <c r="N30" s="14">
        <f t="shared" si="3"/>
        <v>0.31</v>
      </c>
      <c r="O30" s="15">
        <f t="shared" si="4"/>
        <v>13.36</v>
      </c>
      <c r="P30" s="35" t="str">
        <f t="shared" si="5"/>
        <v>C;&gt;10</v>
      </c>
    </row>
    <row r="31" spans="1:16">
      <c r="A31" s="9" t="s">
        <v>32</v>
      </c>
      <c r="B31" s="10">
        <v>43404</v>
      </c>
      <c r="C31" s="11">
        <v>10</v>
      </c>
      <c r="D31" s="9">
        <v>970611</v>
      </c>
      <c r="E31" s="12">
        <v>12602</v>
      </c>
      <c r="F31" s="12">
        <v>1680</v>
      </c>
      <c r="G31" s="9" t="s">
        <v>0</v>
      </c>
      <c r="H31" s="9">
        <v>18</v>
      </c>
      <c r="I31" s="9" t="s">
        <v>40</v>
      </c>
      <c r="J31" s="9" t="s">
        <v>46</v>
      </c>
      <c r="K31" s="13">
        <f t="shared" si="0"/>
        <v>37.800000000000004</v>
      </c>
      <c r="L31" s="12">
        <f t="shared" si="1"/>
        <v>12588</v>
      </c>
      <c r="M31" s="14">
        <f t="shared" si="2"/>
        <v>44.449999999999996</v>
      </c>
      <c r="N31" s="14">
        <f t="shared" si="3"/>
        <v>0.14000000000000001</v>
      </c>
      <c r="O31" s="15">
        <f t="shared" si="4"/>
        <v>13.34</v>
      </c>
      <c r="P31" s="35" t="str">
        <f t="shared" si="5"/>
        <v>C;&gt;10</v>
      </c>
    </row>
    <row r="32" spans="1:16">
      <c r="A32" s="9" t="s">
        <v>33</v>
      </c>
      <c r="B32" s="10">
        <v>43404</v>
      </c>
      <c r="C32" s="11">
        <v>10</v>
      </c>
      <c r="D32" s="9">
        <v>970574</v>
      </c>
      <c r="E32" s="12">
        <v>4147</v>
      </c>
      <c r="F32" s="12">
        <v>550</v>
      </c>
      <c r="G32" s="9" t="s">
        <v>1</v>
      </c>
      <c r="H32" s="9">
        <v>2</v>
      </c>
      <c r="I32" s="9" t="s">
        <v>37</v>
      </c>
      <c r="J32" s="9" t="s">
        <v>14</v>
      </c>
      <c r="K32" s="13">
        <f t="shared" si="0"/>
        <v>4.2</v>
      </c>
      <c r="L32" s="12">
        <f t="shared" si="1"/>
        <v>1399</v>
      </c>
      <c r="M32" s="14">
        <f t="shared" si="2"/>
        <v>130.95999999999998</v>
      </c>
      <c r="N32" s="14">
        <f t="shared" si="3"/>
        <v>0.4</v>
      </c>
      <c r="O32" s="15">
        <f t="shared" si="4"/>
        <v>13.27</v>
      </c>
      <c r="P32" s="35" t="str">
        <f t="shared" si="5"/>
        <v>C;&gt;10</v>
      </c>
    </row>
    <row r="33" spans="1:16">
      <c r="A33" s="9" t="s">
        <v>25</v>
      </c>
      <c r="B33" s="10">
        <v>43213</v>
      </c>
      <c r="C33" s="11">
        <v>4</v>
      </c>
      <c r="D33" s="9">
        <v>970220</v>
      </c>
      <c r="E33" s="12">
        <v>3110</v>
      </c>
      <c r="F33" s="12">
        <v>411</v>
      </c>
      <c r="G33" s="9" t="s">
        <v>1</v>
      </c>
      <c r="H33" s="9">
        <v>1</v>
      </c>
      <c r="I33" s="9" t="s">
        <v>37</v>
      </c>
      <c r="J33" s="9" t="s">
        <v>14</v>
      </c>
      <c r="K33" s="13">
        <f t="shared" si="0"/>
        <v>2.1</v>
      </c>
      <c r="L33" s="12">
        <f t="shared" si="1"/>
        <v>700</v>
      </c>
      <c r="M33" s="14">
        <f t="shared" si="2"/>
        <v>195.72</v>
      </c>
      <c r="N33" s="14">
        <f t="shared" si="3"/>
        <v>0.59</v>
      </c>
      <c r="O33" s="15">
        <f t="shared" si="4"/>
        <v>13.22</v>
      </c>
      <c r="P33" s="35" t="str">
        <f t="shared" si="5"/>
        <v>C;&gt;10</v>
      </c>
    </row>
    <row r="34" spans="1:16">
      <c r="A34" s="9" t="s">
        <v>25</v>
      </c>
      <c r="B34" s="10">
        <v>43136</v>
      </c>
      <c r="C34" s="11">
        <v>2</v>
      </c>
      <c r="D34" s="9">
        <v>970052</v>
      </c>
      <c r="E34" s="12">
        <v>4522</v>
      </c>
      <c r="F34" s="12">
        <v>573</v>
      </c>
      <c r="G34" s="9" t="s">
        <v>1</v>
      </c>
      <c r="H34" s="9">
        <v>2</v>
      </c>
      <c r="I34" s="9" t="s">
        <v>40</v>
      </c>
      <c r="J34" s="9" t="s">
        <v>18</v>
      </c>
      <c r="K34" s="13">
        <f t="shared" si="0"/>
        <v>4.2</v>
      </c>
      <c r="L34" s="12">
        <f t="shared" si="1"/>
        <v>1399</v>
      </c>
      <c r="M34" s="14">
        <f t="shared" si="2"/>
        <v>136.42999999999998</v>
      </c>
      <c r="N34" s="14">
        <f t="shared" si="3"/>
        <v>0.41000000000000003</v>
      </c>
      <c r="O34" s="15">
        <f t="shared" si="4"/>
        <v>12.68</v>
      </c>
      <c r="P34" s="35" t="str">
        <f t="shared" si="5"/>
        <v>C;&gt;10</v>
      </c>
    </row>
    <row r="35" spans="1:16">
      <c r="A35" s="9" t="s">
        <v>25</v>
      </c>
      <c r="B35" s="10">
        <v>43305</v>
      </c>
      <c r="C35" s="11">
        <v>7</v>
      </c>
      <c r="D35" s="9">
        <v>970449</v>
      </c>
      <c r="E35" s="12">
        <v>3945</v>
      </c>
      <c r="F35" s="12">
        <v>494</v>
      </c>
      <c r="G35" s="9" t="s">
        <v>1</v>
      </c>
      <c r="H35" s="9">
        <v>2</v>
      </c>
      <c r="I35" s="9" t="s">
        <v>37</v>
      </c>
      <c r="J35" s="9" t="s">
        <v>14</v>
      </c>
      <c r="K35" s="13">
        <f t="shared" si="0"/>
        <v>4.2</v>
      </c>
      <c r="L35" s="12">
        <f t="shared" si="1"/>
        <v>1399</v>
      </c>
      <c r="M35" s="14">
        <f t="shared" si="2"/>
        <v>117.62</v>
      </c>
      <c r="N35" s="14">
        <f t="shared" si="3"/>
        <v>0.36</v>
      </c>
      <c r="O35" s="15">
        <f t="shared" si="4"/>
        <v>12.53</v>
      </c>
      <c r="P35" s="35" t="str">
        <f t="shared" si="5"/>
        <v>C;&gt;10</v>
      </c>
    </row>
    <row r="36" spans="1:16">
      <c r="A36" s="9" t="s">
        <v>34</v>
      </c>
      <c r="B36" s="10">
        <v>43465</v>
      </c>
      <c r="C36" s="11">
        <v>12</v>
      </c>
      <c r="D36" s="9">
        <v>970699</v>
      </c>
      <c r="E36" s="12">
        <v>15743</v>
      </c>
      <c r="F36" s="12">
        <v>1950</v>
      </c>
      <c r="G36" s="9" t="s">
        <v>0</v>
      </c>
      <c r="H36" s="9">
        <v>22</v>
      </c>
      <c r="I36" s="9" t="s">
        <v>37</v>
      </c>
      <c r="J36" s="9" t="s">
        <v>14</v>
      </c>
      <c r="K36" s="13">
        <f t="shared" si="0"/>
        <v>46.2</v>
      </c>
      <c r="L36" s="12">
        <f t="shared" si="1"/>
        <v>15385</v>
      </c>
      <c r="M36" s="14">
        <f t="shared" si="2"/>
        <v>42.21</v>
      </c>
      <c r="N36" s="14">
        <f t="shared" si="3"/>
        <v>0.13</v>
      </c>
      <c r="O36" s="15">
        <f t="shared" si="4"/>
        <v>12.39</v>
      </c>
      <c r="P36" s="35" t="str">
        <f t="shared" si="5"/>
        <v>C;&gt;10</v>
      </c>
    </row>
    <row r="37" spans="1:16">
      <c r="A37" s="9" t="s">
        <v>29</v>
      </c>
      <c r="B37" s="10">
        <v>43257</v>
      </c>
      <c r="C37" s="11">
        <v>6</v>
      </c>
      <c r="D37" s="9">
        <v>970329</v>
      </c>
      <c r="E37" s="12">
        <v>1137</v>
      </c>
      <c r="F37" s="12">
        <v>140</v>
      </c>
      <c r="G37" s="9" t="s">
        <v>1</v>
      </c>
      <c r="H37" s="9">
        <v>1</v>
      </c>
      <c r="I37" s="9" t="s">
        <v>37</v>
      </c>
      <c r="J37" s="9" t="s">
        <v>16</v>
      </c>
      <c r="K37" s="13">
        <f t="shared" si="0"/>
        <v>2.1</v>
      </c>
      <c r="L37" s="12">
        <f t="shared" si="1"/>
        <v>700</v>
      </c>
      <c r="M37" s="14">
        <f t="shared" si="2"/>
        <v>66.67</v>
      </c>
      <c r="N37" s="14">
        <f t="shared" si="3"/>
        <v>0.2</v>
      </c>
      <c r="O37" s="15">
        <f t="shared" si="4"/>
        <v>12.32</v>
      </c>
      <c r="P37" s="35" t="str">
        <f t="shared" si="5"/>
        <v>C;&gt;10</v>
      </c>
    </row>
    <row r="38" spans="1:16">
      <c r="A38" s="9" t="s">
        <v>34</v>
      </c>
      <c r="B38" s="10">
        <v>43465</v>
      </c>
      <c r="C38" s="11">
        <v>12</v>
      </c>
      <c r="D38" s="9">
        <v>970701</v>
      </c>
      <c r="E38" s="12">
        <v>9920</v>
      </c>
      <c r="F38" s="12">
        <v>1188</v>
      </c>
      <c r="G38" s="9" t="s">
        <v>0</v>
      </c>
      <c r="H38" s="9">
        <v>10</v>
      </c>
      <c r="I38" s="9" t="s">
        <v>37</v>
      </c>
      <c r="J38" s="9" t="s">
        <v>14</v>
      </c>
      <c r="K38" s="13">
        <f t="shared" si="0"/>
        <v>21</v>
      </c>
      <c r="L38" s="12">
        <f t="shared" si="1"/>
        <v>6993</v>
      </c>
      <c r="M38" s="14">
        <f t="shared" si="2"/>
        <v>56.58</v>
      </c>
      <c r="N38" s="14">
        <f t="shared" si="3"/>
        <v>0.17</v>
      </c>
      <c r="O38" s="15">
        <f t="shared" si="4"/>
        <v>11.98</v>
      </c>
      <c r="P38" s="35" t="str">
        <f t="shared" si="5"/>
        <v>C;&gt;10</v>
      </c>
    </row>
    <row r="39" spans="1:16">
      <c r="A39" s="9" t="s">
        <v>24</v>
      </c>
      <c r="B39" s="10">
        <v>43117</v>
      </c>
      <c r="C39" s="11">
        <v>1</v>
      </c>
      <c r="D39" s="9">
        <v>970013</v>
      </c>
      <c r="E39" s="12">
        <v>1491</v>
      </c>
      <c r="F39" s="12">
        <v>175</v>
      </c>
      <c r="G39" s="9" t="s">
        <v>1</v>
      </c>
      <c r="H39" s="9">
        <v>1</v>
      </c>
      <c r="I39" s="9" t="s">
        <v>38</v>
      </c>
      <c r="J39" s="9" t="s">
        <v>14</v>
      </c>
      <c r="K39" s="13">
        <f t="shared" si="0"/>
        <v>2.1</v>
      </c>
      <c r="L39" s="12">
        <f t="shared" si="1"/>
        <v>700</v>
      </c>
      <c r="M39" s="14">
        <f t="shared" si="2"/>
        <v>83.34</v>
      </c>
      <c r="N39" s="14">
        <f t="shared" si="3"/>
        <v>0.25</v>
      </c>
      <c r="O39" s="15">
        <f t="shared" si="4"/>
        <v>11.74</v>
      </c>
      <c r="P39" s="35" t="str">
        <f t="shared" si="5"/>
        <v>C;&gt;10</v>
      </c>
    </row>
    <row r="40" spans="1:16">
      <c r="A40" s="9" t="s">
        <v>35</v>
      </c>
      <c r="B40" s="10">
        <v>43123</v>
      </c>
      <c r="C40" s="11">
        <v>1</v>
      </c>
      <c r="D40" s="9">
        <v>970032</v>
      </c>
      <c r="E40" s="12">
        <v>16545</v>
      </c>
      <c r="F40" s="12">
        <v>1900</v>
      </c>
      <c r="G40" s="9" t="s">
        <v>0</v>
      </c>
      <c r="H40" s="9">
        <v>26</v>
      </c>
      <c r="I40" s="9" t="s">
        <v>40</v>
      </c>
      <c r="J40" s="9" t="s">
        <v>19</v>
      </c>
      <c r="K40" s="13">
        <f t="shared" si="0"/>
        <v>54.6</v>
      </c>
      <c r="L40" s="12">
        <f t="shared" si="1"/>
        <v>18182</v>
      </c>
      <c r="M40" s="14">
        <f t="shared" si="2"/>
        <v>34.799999999999997</v>
      </c>
      <c r="N40" s="14">
        <f t="shared" si="3"/>
        <v>0.11</v>
      </c>
      <c r="O40" s="15">
        <f t="shared" si="4"/>
        <v>11.49</v>
      </c>
      <c r="P40" s="35" t="str">
        <f t="shared" si="5"/>
        <v>C;&gt;10</v>
      </c>
    </row>
    <row r="41" spans="1:16">
      <c r="A41" s="9" t="s">
        <v>25</v>
      </c>
      <c r="B41" s="10">
        <v>43134</v>
      </c>
      <c r="C41" s="11">
        <v>2</v>
      </c>
      <c r="D41" s="9">
        <v>970038</v>
      </c>
      <c r="E41" s="12">
        <v>18913</v>
      </c>
      <c r="F41" s="12">
        <v>2150</v>
      </c>
      <c r="G41" s="9" t="s">
        <v>0</v>
      </c>
      <c r="H41" s="9">
        <v>26</v>
      </c>
      <c r="I41" s="9" t="s">
        <v>40</v>
      </c>
      <c r="J41" s="9" t="s">
        <v>19</v>
      </c>
      <c r="K41" s="13">
        <f t="shared" si="0"/>
        <v>54.6</v>
      </c>
      <c r="L41" s="12">
        <f t="shared" si="1"/>
        <v>18182</v>
      </c>
      <c r="M41" s="14">
        <f t="shared" si="2"/>
        <v>39.379999999999995</v>
      </c>
      <c r="N41" s="14">
        <f t="shared" si="3"/>
        <v>0.12</v>
      </c>
      <c r="O41" s="15">
        <f t="shared" si="4"/>
        <v>11.37</v>
      </c>
      <c r="P41" s="35" t="str">
        <f t="shared" si="5"/>
        <v>C;&gt;10</v>
      </c>
    </row>
    <row r="42" spans="1:16">
      <c r="A42" s="9" t="s">
        <v>22</v>
      </c>
      <c r="B42" s="10">
        <v>43404</v>
      </c>
      <c r="C42" s="11">
        <v>10</v>
      </c>
      <c r="D42" s="9">
        <v>970569</v>
      </c>
      <c r="E42" s="12">
        <v>18407</v>
      </c>
      <c r="F42" s="12">
        <v>2077</v>
      </c>
      <c r="G42" s="9" t="s">
        <v>0</v>
      </c>
      <c r="H42" s="9">
        <v>26</v>
      </c>
      <c r="I42" s="9" t="s">
        <v>40</v>
      </c>
      <c r="J42" s="9" t="s">
        <v>19</v>
      </c>
      <c r="K42" s="13">
        <f t="shared" si="0"/>
        <v>54.6</v>
      </c>
      <c r="L42" s="12">
        <f t="shared" si="1"/>
        <v>18182</v>
      </c>
      <c r="M42" s="14">
        <f t="shared" si="2"/>
        <v>38.049999999999997</v>
      </c>
      <c r="N42" s="14">
        <f t="shared" si="3"/>
        <v>0.12</v>
      </c>
      <c r="O42" s="15">
        <f t="shared" si="4"/>
        <v>11.29</v>
      </c>
      <c r="P42" s="35" t="str">
        <f t="shared" si="5"/>
        <v>C;&gt;10</v>
      </c>
    </row>
    <row r="43" spans="1:16">
      <c r="A43" s="9" t="s">
        <v>25</v>
      </c>
      <c r="B43" s="10">
        <v>43219</v>
      </c>
      <c r="C43" s="11">
        <v>4</v>
      </c>
      <c r="D43" s="9">
        <v>970234</v>
      </c>
      <c r="E43" s="12">
        <v>17066</v>
      </c>
      <c r="F43" s="12">
        <v>1900</v>
      </c>
      <c r="G43" s="9" t="s">
        <v>0</v>
      </c>
      <c r="H43" s="9">
        <v>26</v>
      </c>
      <c r="I43" s="9" t="s">
        <v>40</v>
      </c>
      <c r="J43" s="9" t="s">
        <v>19</v>
      </c>
      <c r="K43" s="13">
        <f t="shared" si="0"/>
        <v>54.6</v>
      </c>
      <c r="L43" s="12">
        <f t="shared" si="1"/>
        <v>18182</v>
      </c>
      <c r="M43" s="14">
        <f t="shared" si="2"/>
        <v>34.799999999999997</v>
      </c>
      <c r="N43" s="14">
        <f t="shared" si="3"/>
        <v>0.11</v>
      </c>
      <c r="O43" s="15">
        <f t="shared" si="4"/>
        <v>11.14</v>
      </c>
      <c r="P43" s="35" t="str">
        <f t="shared" si="5"/>
        <v>C;&gt;10</v>
      </c>
    </row>
    <row r="44" spans="1:16">
      <c r="A44" s="9" t="s">
        <v>25</v>
      </c>
      <c r="B44" s="10">
        <v>43261</v>
      </c>
      <c r="C44" s="11">
        <v>6</v>
      </c>
      <c r="D44" s="9">
        <v>970333</v>
      </c>
      <c r="E44" s="12">
        <v>8131</v>
      </c>
      <c r="F44" s="12">
        <v>900</v>
      </c>
      <c r="G44" s="9" t="s">
        <v>1</v>
      </c>
      <c r="H44" s="9">
        <v>2</v>
      </c>
      <c r="I44" s="9" t="s">
        <v>40</v>
      </c>
      <c r="J44" s="9" t="s">
        <v>19</v>
      </c>
      <c r="K44" s="13">
        <f t="shared" si="0"/>
        <v>4.2</v>
      </c>
      <c r="L44" s="12">
        <f t="shared" si="1"/>
        <v>1399</v>
      </c>
      <c r="M44" s="14">
        <f t="shared" si="2"/>
        <v>214.29</v>
      </c>
      <c r="N44" s="14">
        <f t="shared" si="3"/>
        <v>0.65</v>
      </c>
      <c r="O44" s="15">
        <f t="shared" si="4"/>
        <v>11.07</v>
      </c>
      <c r="P44" s="35" t="str">
        <f t="shared" si="5"/>
        <v>C;&gt;10</v>
      </c>
    </row>
    <row r="45" spans="1:16">
      <c r="A45" s="9" t="s">
        <v>25</v>
      </c>
      <c r="B45" s="10">
        <v>43159</v>
      </c>
      <c r="C45" s="11">
        <v>2</v>
      </c>
      <c r="D45" s="9">
        <v>970096</v>
      </c>
      <c r="E45" s="12">
        <v>17222</v>
      </c>
      <c r="F45" s="12">
        <v>1900</v>
      </c>
      <c r="G45" s="9" t="s">
        <v>0</v>
      </c>
      <c r="H45" s="9">
        <v>26</v>
      </c>
      <c r="I45" s="9" t="s">
        <v>40</v>
      </c>
      <c r="J45" s="9" t="s">
        <v>19</v>
      </c>
      <c r="K45" s="13">
        <f t="shared" si="0"/>
        <v>54.6</v>
      </c>
      <c r="L45" s="12">
        <f t="shared" si="1"/>
        <v>18182</v>
      </c>
      <c r="M45" s="14">
        <f t="shared" si="2"/>
        <v>34.799999999999997</v>
      </c>
      <c r="N45" s="14">
        <f t="shared" si="3"/>
        <v>0.11</v>
      </c>
      <c r="O45" s="15">
        <f t="shared" si="4"/>
        <v>11.04</v>
      </c>
      <c r="P45" s="35" t="str">
        <f t="shared" si="5"/>
        <v>C;&gt;10</v>
      </c>
    </row>
    <row r="46" spans="1:16">
      <c r="A46" s="9" t="s">
        <v>33</v>
      </c>
      <c r="B46" s="10">
        <v>43434</v>
      </c>
      <c r="C46" s="11">
        <v>11</v>
      </c>
      <c r="D46" s="9">
        <v>970641</v>
      </c>
      <c r="E46" s="12">
        <v>16667</v>
      </c>
      <c r="F46" s="12">
        <v>1800</v>
      </c>
      <c r="G46" s="9" t="s">
        <v>0</v>
      </c>
      <c r="H46" s="9">
        <v>11</v>
      </c>
      <c r="I46" s="9" t="s">
        <v>37</v>
      </c>
      <c r="J46" s="9" t="s">
        <v>14</v>
      </c>
      <c r="K46" s="13">
        <f t="shared" si="0"/>
        <v>23.1</v>
      </c>
      <c r="L46" s="12">
        <f t="shared" si="1"/>
        <v>7693</v>
      </c>
      <c r="M46" s="14">
        <f t="shared" si="2"/>
        <v>77.930000000000007</v>
      </c>
      <c r="N46" s="14">
        <f t="shared" si="3"/>
        <v>0.24000000000000002</v>
      </c>
      <c r="O46" s="15">
        <f t="shared" si="4"/>
        <v>10.799999999999999</v>
      </c>
      <c r="P46" s="35" t="str">
        <f t="shared" si="5"/>
        <v>C;&gt;10</v>
      </c>
    </row>
    <row r="47" spans="1:16">
      <c r="A47" s="9" t="s">
        <v>29</v>
      </c>
      <c r="B47" s="10">
        <v>43277</v>
      </c>
      <c r="C47" s="11">
        <v>6</v>
      </c>
      <c r="D47" s="9">
        <v>970373</v>
      </c>
      <c r="E47" s="12">
        <v>2029</v>
      </c>
      <c r="F47" s="12">
        <v>216</v>
      </c>
      <c r="G47" s="9" t="s">
        <v>1</v>
      </c>
      <c r="H47" s="9">
        <v>1</v>
      </c>
      <c r="I47" s="9" t="s">
        <v>37</v>
      </c>
      <c r="J47" s="9" t="s">
        <v>16</v>
      </c>
      <c r="K47" s="13">
        <f t="shared" si="0"/>
        <v>2.1</v>
      </c>
      <c r="L47" s="12">
        <f t="shared" si="1"/>
        <v>700</v>
      </c>
      <c r="M47" s="14">
        <f t="shared" si="2"/>
        <v>102.86</v>
      </c>
      <c r="N47" s="14">
        <f t="shared" si="3"/>
        <v>0.31</v>
      </c>
      <c r="O47" s="15">
        <f t="shared" si="4"/>
        <v>10.65</v>
      </c>
      <c r="P47" s="35" t="str">
        <f t="shared" si="5"/>
        <v>C;&gt;10</v>
      </c>
    </row>
    <row r="48" spans="1:16">
      <c r="A48" s="9" t="s">
        <v>22</v>
      </c>
      <c r="B48" s="10">
        <v>43465</v>
      </c>
      <c r="C48" s="11">
        <v>12</v>
      </c>
      <c r="D48" s="9">
        <v>970738</v>
      </c>
      <c r="E48" s="12">
        <v>18064</v>
      </c>
      <c r="F48" s="12">
        <v>1900</v>
      </c>
      <c r="G48" s="9" t="s">
        <v>0</v>
      </c>
      <c r="H48" s="9">
        <v>22</v>
      </c>
      <c r="I48" s="9" t="s">
        <v>40</v>
      </c>
      <c r="J48" s="9" t="s">
        <v>19</v>
      </c>
      <c r="K48" s="13">
        <f t="shared" si="0"/>
        <v>46.2</v>
      </c>
      <c r="L48" s="12">
        <f t="shared" si="1"/>
        <v>15385</v>
      </c>
      <c r="M48" s="14">
        <f t="shared" si="2"/>
        <v>41.129999999999995</v>
      </c>
      <c r="N48" s="14">
        <f t="shared" si="3"/>
        <v>0.13</v>
      </c>
      <c r="O48" s="15">
        <f t="shared" si="4"/>
        <v>10.52</v>
      </c>
      <c r="P48" s="35" t="str">
        <f t="shared" si="5"/>
        <v>C;&gt;10</v>
      </c>
    </row>
    <row r="49" spans="1:16">
      <c r="A49" s="9" t="s">
        <v>25</v>
      </c>
      <c r="B49" s="10">
        <v>43212</v>
      </c>
      <c r="C49" s="11">
        <v>4</v>
      </c>
      <c r="D49" s="9">
        <v>970203</v>
      </c>
      <c r="E49" s="12">
        <v>18189</v>
      </c>
      <c r="F49" s="12">
        <v>1900</v>
      </c>
      <c r="G49" s="9" t="s">
        <v>0</v>
      </c>
      <c r="H49" s="9">
        <v>26</v>
      </c>
      <c r="I49" s="9" t="s">
        <v>40</v>
      </c>
      <c r="J49" s="9" t="s">
        <v>19</v>
      </c>
      <c r="K49" s="13">
        <f t="shared" si="0"/>
        <v>54.6</v>
      </c>
      <c r="L49" s="12">
        <f t="shared" si="1"/>
        <v>18182</v>
      </c>
      <c r="M49" s="14">
        <f t="shared" si="2"/>
        <v>34.799999999999997</v>
      </c>
      <c r="N49" s="14">
        <f t="shared" si="3"/>
        <v>0.11</v>
      </c>
      <c r="O49" s="15">
        <f t="shared" si="4"/>
        <v>10.45</v>
      </c>
      <c r="P49" s="35" t="str">
        <f t="shared" si="5"/>
        <v>C;&gt;10</v>
      </c>
    </row>
    <row r="50" spans="1:16">
      <c r="A50" s="9" t="s">
        <v>29</v>
      </c>
      <c r="B50" s="10">
        <v>43369</v>
      </c>
      <c r="C50" s="11">
        <v>9</v>
      </c>
      <c r="D50" s="9">
        <v>970524</v>
      </c>
      <c r="E50" s="12">
        <v>1344</v>
      </c>
      <c r="F50" s="12">
        <v>140</v>
      </c>
      <c r="G50" s="9" t="s">
        <v>1</v>
      </c>
      <c r="H50" s="9">
        <v>1</v>
      </c>
      <c r="I50" s="9" t="s">
        <v>37</v>
      </c>
      <c r="J50" s="9" t="s">
        <v>16</v>
      </c>
      <c r="K50" s="13">
        <f t="shared" si="0"/>
        <v>2.1</v>
      </c>
      <c r="L50" s="12">
        <f t="shared" si="1"/>
        <v>700</v>
      </c>
      <c r="M50" s="14">
        <f t="shared" si="2"/>
        <v>66.67</v>
      </c>
      <c r="N50" s="14">
        <f t="shared" si="3"/>
        <v>0.2</v>
      </c>
      <c r="O50" s="15">
        <f t="shared" si="4"/>
        <v>10.42</v>
      </c>
      <c r="P50" s="35" t="str">
        <f t="shared" si="5"/>
        <v>C;&gt;10</v>
      </c>
    </row>
    <row r="51" spans="1:16">
      <c r="A51" s="9" t="s">
        <v>22</v>
      </c>
      <c r="B51" s="10">
        <v>43369</v>
      </c>
      <c r="C51" s="11">
        <v>9</v>
      </c>
      <c r="D51" s="9">
        <v>970529</v>
      </c>
      <c r="E51" s="12">
        <v>9188</v>
      </c>
      <c r="F51" s="12">
        <v>940</v>
      </c>
      <c r="G51" s="9" t="s">
        <v>1</v>
      </c>
      <c r="H51" s="9">
        <v>2</v>
      </c>
      <c r="I51" s="9" t="s">
        <v>37</v>
      </c>
      <c r="J51" s="9" t="s">
        <v>14</v>
      </c>
      <c r="K51" s="13">
        <f t="shared" si="0"/>
        <v>4.2</v>
      </c>
      <c r="L51" s="12">
        <f t="shared" si="1"/>
        <v>1399</v>
      </c>
      <c r="M51" s="14">
        <f t="shared" si="2"/>
        <v>223.81</v>
      </c>
      <c r="N51" s="14">
        <f t="shared" si="3"/>
        <v>0.68</v>
      </c>
      <c r="O51" s="15">
        <f t="shared" si="4"/>
        <v>10.24</v>
      </c>
      <c r="P51" s="35" t="str">
        <f t="shared" si="5"/>
        <v>C;&gt;10</v>
      </c>
    </row>
    <row r="52" spans="1:16">
      <c r="A52" s="9" t="s">
        <v>25</v>
      </c>
      <c r="B52" s="10">
        <v>43299</v>
      </c>
      <c r="C52" s="11">
        <v>7</v>
      </c>
      <c r="D52" s="9">
        <v>970434</v>
      </c>
      <c r="E52" s="12">
        <v>2267</v>
      </c>
      <c r="F52" s="12">
        <v>232</v>
      </c>
      <c r="G52" s="9" t="s">
        <v>1</v>
      </c>
      <c r="H52" s="9">
        <v>1</v>
      </c>
      <c r="I52" s="9" t="s">
        <v>37</v>
      </c>
      <c r="J52" s="9" t="s">
        <v>14</v>
      </c>
      <c r="K52" s="13">
        <f t="shared" si="0"/>
        <v>2.1</v>
      </c>
      <c r="L52" s="12">
        <f t="shared" si="1"/>
        <v>700</v>
      </c>
      <c r="M52" s="14">
        <f t="shared" si="2"/>
        <v>110.48</v>
      </c>
      <c r="N52" s="14">
        <f t="shared" si="3"/>
        <v>0.34</v>
      </c>
      <c r="O52" s="15">
        <f t="shared" si="4"/>
        <v>10.24</v>
      </c>
      <c r="P52" s="35" t="str">
        <f t="shared" si="5"/>
        <v>C;&gt;10</v>
      </c>
    </row>
    <row r="53" spans="1:16">
      <c r="A53" s="9" t="s">
        <v>31</v>
      </c>
      <c r="B53" s="10">
        <v>43465</v>
      </c>
      <c r="C53" s="11">
        <v>12</v>
      </c>
      <c r="D53" s="9">
        <v>970710</v>
      </c>
      <c r="E53" s="12">
        <v>47160</v>
      </c>
      <c r="F53" s="12">
        <v>4740</v>
      </c>
      <c r="G53" s="9" t="s">
        <v>0</v>
      </c>
      <c r="H53" s="9">
        <v>23</v>
      </c>
      <c r="I53" s="9" t="s">
        <v>43</v>
      </c>
      <c r="J53" s="9" t="s">
        <v>15</v>
      </c>
      <c r="K53" s="13">
        <f t="shared" si="0"/>
        <v>48.300000000000004</v>
      </c>
      <c r="L53" s="12">
        <f t="shared" si="1"/>
        <v>16084</v>
      </c>
      <c r="M53" s="14">
        <f t="shared" si="2"/>
        <v>98.14</v>
      </c>
      <c r="N53" s="14">
        <f t="shared" si="3"/>
        <v>0.3</v>
      </c>
      <c r="O53" s="15">
        <f t="shared" si="4"/>
        <v>10.06</v>
      </c>
      <c r="P53" s="35" t="str">
        <f t="shared" si="5"/>
        <v>C;&gt;10</v>
      </c>
    </row>
    <row r="54" spans="1:16">
      <c r="A54" s="9" t="s">
        <v>25</v>
      </c>
      <c r="B54" s="10">
        <v>43179</v>
      </c>
      <c r="C54" s="11">
        <v>3</v>
      </c>
      <c r="D54" s="9">
        <v>970138</v>
      </c>
      <c r="E54" s="12">
        <v>18151</v>
      </c>
      <c r="F54" s="12">
        <v>1800</v>
      </c>
      <c r="G54" s="9" t="s">
        <v>0</v>
      </c>
      <c r="H54" s="9">
        <v>9</v>
      </c>
      <c r="I54" s="9" t="s">
        <v>37</v>
      </c>
      <c r="J54" s="9" t="s">
        <v>14</v>
      </c>
      <c r="K54" s="13">
        <f t="shared" si="0"/>
        <v>18.900000000000002</v>
      </c>
      <c r="L54" s="12">
        <f t="shared" si="1"/>
        <v>6294</v>
      </c>
      <c r="M54" s="14">
        <f t="shared" si="2"/>
        <v>95.240000000000009</v>
      </c>
      <c r="N54" s="14">
        <f t="shared" si="3"/>
        <v>0.29000000000000004</v>
      </c>
      <c r="O54" s="15">
        <f t="shared" si="4"/>
        <v>9.92</v>
      </c>
      <c r="P54" s="35" t="str">
        <f t="shared" si="5"/>
        <v>D;&gt;5</v>
      </c>
    </row>
    <row r="55" spans="1:16">
      <c r="A55" s="9" t="s">
        <v>26</v>
      </c>
      <c r="B55" s="10">
        <v>43257</v>
      </c>
      <c r="C55" s="11">
        <v>6</v>
      </c>
      <c r="D55" s="9">
        <v>970328</v>
      </c>
      <c r="E55" s="12">
        <v>3107</v>
      </c>
      <c r="F55" s="12">
        <v>307</v>
      </c>
      <c r="G55" s="9" t="s">
        <v>1</v>
      </c>
      <c r="H55" s="9">
        <v>1</v>
      </c>
      <c r="I55" s="9" t="s">
        <v>37</v>
      </c>
      <c r="J55" s="9" t="s">
        <v>16</v>
      </c>
      <c r="K55" s="13">
        <f t="shared" si="0"/>
        <v>2.1</v>
      </c>
      <c r="L55" s="12">
        <f t="shared" si="1"/>
        <v>700</v>
      </c>
      <c r="M55" s="14">
        <f t="shared" si="2"/>
        <v>146.19999999999999</v>
      </c>
      <c r="N55" s="14">
        <f t="shared" si="3"/>
        <v>0.44</v>
      </c>
      <c r="O55" s="15">
        <f t="shared" si="4"/>
        <v>9.89</v>
      </c>
      <c r="P55" s="35" t="str">
        <f t="shared" si="5"/>
        <v>D;&gt;5</v>
      </c>
    </row>
    <row r="56" spans="1:16">
      <c r="A56" s="9" t="s">
        <v>30</v>
      </c>
      <c r="B56" s="10">
        <v>43305</v>
      </c>
      <c r="C56" s="11">
        <v>7</v>
      </c>
      <c r="D56" s="9">
        <v>970451</v>
      </c>
      <c r="E56" s="12">
        <v>4681</v>
      </c>
      <c r="F56" s="12">
        <v>461</v>
      </c>
      <c r="G56" s="9" t="s">
        <v>1</v>
      </c>
      <c r="H56" s="9">
        <v>2</v>
      </c>
      <c r="I56" s="9" t="s">
        <v>37</v>
      </c>
      <c r="J56" s="9" t="s">
        <v>16</v>
      </c>
      <c r="K56" s="13">
        <f t="shared" si="0"/>
        <v>4.2</v>
      </c>
      <c r="L56" s="12">
        <f t="shared" si="1"/>
        <v>1399</v>
      </c>
      <c r="M56" s="14">
        <f t="shared" si="2"/>
        <v>109.77000000000001</v>
      </c>
      <c r="N56" s="14">
        <f t="shared" si="3"/>
        <v>0.33</v>
      </c>
      <c r="O56" s="15">
        <f t="shared" si="4"/>
        <v>9.85</v>
      </c>
      <c r="P56" s="35" t="str">
        <f t="shared" si="5"/>
        <v>D;&gt;5</v>
      </c>
    </row>
    <row r="57" spans="1:16">
      <c r="A57" s="9" t="s">
        <v>22</v>
      </c>
      <c r="B57" s="10">
        <v>43434</v>
      </c>
      <c r="C57" s="11">
        <v>11</v>
      </c>
      <c r="D57" s="9">
        <v>970627</v>
      </c>
      <c r="E57" s="12">
        <v>2882</v>
      </c>
      <c r="F57" s="12">
        <v>278</v>
      </c>
      <c r="G57" s="9" t="s">
        <v>1</v>
      </c>
      <c r="H57" s="9">
        <v>1</v>
      </c>
      <c r="I57" s="9" t="s">
        <v>37</v>
      </c>
      <c r="J57" s="9" t="s">
        <v>14</v>
      </c>
      <c r="K57" s="13">
        <f t="shared" si="0"/>
        <v>2.1</v>
      </c>
      <c r="L57" s="12">
        <f t="shared" si="1"/>
        <v>700</v>
      </c>
      <c r="M57" s="14">
        <f t="shared" si="2"/>
        <v>132.38999999999999</v>
      </c>
      <c r="N57" s="14">
        <f t="shared" si="3"/>
        <v>0.4</v>
      </c>
      <c r="O57" s="15">
        <f t="shared" si="4"/>
        <v>9.65</v>
      </c>
      <c r="P57" s="35" t="str">
        <f t="shared" si="5"/>
        <v>D;&gt;5</v>
      </c>
    </row>
    <row r="58" spans="1:16">
      <c r="A58" s="9" t="s">
        <v>24</v>
      </c>
      <c r="B58" s="10">
        <v>43115</v>
      </c>
      <c r="C58" s="11">
        <v>1</v>
      </c>
      <c r="D58" s="9">
        <v>970005</v>
      </c>
      <c r="E58" s="12">
        <v>2712</v>
      </c>
      <c r="F58" s="12">
        <v>259</v>
      </c>
      <c r="G58" s="9" t="s">
        <v>1</v>
      </c>
      <c r="H58" s="9">
        <v>1</v>
      </c>
      <c r="I58" s="9" t="s">
        <v>37</v>
      </c>
      <c r="J58" s="9" t="s">
        <v>14</v>
      </c>
      <c r="K58" s="13">
        <f t="shared" si="0"/>
        <v>2.1</v>
      </c>
      <c r="L58" s="12">
        <f t="shared" si="1"/>
        <v>700</v>
      </c>
      <c r="M58" s="14">
        <f t="shared" si="2"/>
        <v>123.34</v>
      </c>
      <c r="N58" s="14">
        <f t="shared" si="3"/>
        <v>0.37</v>
      </c>
      <c r="O58" s="15">
        <f t="shared" si="4"/>
        <v>9.56</v>
      </c>
      <c r="P58" s="35" t="str">
        <f t="shared" si="5"/>
        <v>D;&gt;5</v>
      </c>
    </row>
    <row r="59" spans="1:16">
      <c r="A59" s="9" t="s">
        <v>24</v>
      </c>
      <c r="B59" s="10">
        <v>43434</v>
      </c>
      <c r="C59" s="11">
        <v>11</v>
      </c>
      <c r="D59" s="9">
        <v>970654</v>
      </c>
      <c r="E59" s="12">
        <v>2094</v>
      </c>
      <c r="F59" s="12">
        <v>200</v>
      </c>
      <c r="G59" s="9" t="s">
        <v>1</v>
      </c>
      <c r="H59" s="9">
        <v>1</v>
      </c>
      <c r="I59" s="9" t="s">
        <v>40</v>
      </c>
      <c r="J59" s="9" t="s">
        <v>17</v>
      </c>
      <c r="K59" s="13">
        <f t="shared" si="0"/>
        <v>2.1</v>
      </c>
      <c r="L59" s="12">
        <f t="shared" si="1"/>
        <v>700</v>
      </c>
      <c r="M59" s="14">
        <f t="shared" si="2"/>
        <v>95.240000000000009</v>
      </c>
      <c r="N59" s="14">
        <f t="shared" si="3"/>
        <v>0.29000000000000004</v>
      </c>
      <c r="O59" s="15">
        <f t="shared" si="4"/>
        <v>9.56</v>
      </c>
      <c r="P59" s="35" t="str">
        <f t="shared" si="5"/>
        <v>D;&gt;5</v>
      </c>
    </row>
    <row r="60" spans="1:16">
      <c r="A60" s="9" t="s">
        <v>29</v>
      </c>
      <c r="B60" s="10">
        <v>43172</v>
      </c>
      <c r="C60" s="11">
        <v>3</v>
      </c>
      <c r="D60" s="9">
        <v>970123</v>
      </c>
      <c r="E60" s="12">
        <v>1470</v>
      </c>
      <c r="F60" s="12">
        <v>140</v>
      </c>
      <c r="G60" s="9" t="s">
        <v>0</v>
      </c>
      <c r="H60" s="9">
        <v>1</v>
      </c>
      <c r="I60" s="9" t="s">
        <v>37</v>
      </c>
      <c r="J60" s="9" t="s">
        <v>16</v>
      </c>
      <c r="K60" s="13">
        <f t="shared" si="0"/>
        <v>2.1</v>
      </c>
      <c r="L60" s="12">
        <f t="shared" si="1"/>
        <v>700</v>
      </c>
      <c r="M60" s="14">
        <f t="shared" si="2"/>
        <v>66.67</v>
      </c>
      <c r="N60" s="14">
        <f t="shared" si="3"/>
        <v>0.2</v>
      </c>
      <c r="O60" s="15">
        <f t="shared" si="4"/>
        <v>9.5299999999999994</v>
      </c>
      <c r="P60" s="35" t="str">
        <f t="shared" si="5"/>
        <v>D;&gt;5</v>
      </c>
    </row>
    <row r="61" spans="1:16">
      <c r="A61" s="9" t="s">
        <v>35</v>
      </c>
      <c r="B61" s="10">
        <v>43122</v>
      </c>
      <c r="C61" s="11">
        <v>1</v>
      </c>
      <c r="D61" s="9">
        <v>970024</v>
      </c>
      <c r="E61" s="12">
        <v>20054</v>
      </c>
      <c r="F61" s="12">
        <v>1900</v>
      </c>
      <c r="G61" s="9" t="s">
        <v>0</v>
      </c>
      <c r="H61" s="9">
        <v>26</v>
      </c>
      <c r="I61" s="9" t="s">
        <v>40</v>
      </c>
      <c r="J61" s="9" t="s">
        <v>19</v>
      </c>
      <c r="K61" s="13">
        <f t="shared" si="0"/>
        <v>54.6</v>
      </c>
      <c r="L61" s="12">
        <f t="shared" si="1"/>
        <v>18182</v>
      </c>
      <c r="M61" s="14">
        <f t="shared" si="2"/>
        <v>34.799999999999997</v>
      </c>
      <c r="N61" s="14">
        <f t="shared" si="3"/>
        <v>0.11</v>
      </c>
      <c r="O61" s="15">
        <f t="shared" si="4"/>
        <v>9.48</v>
      </c>
      <c r="P61" s="35" t="str">
        <f t="shared" si="5"/>
        <v>D;&gt;5</v>
      </c>
    </row>
    <row r="62" spans="1:16">
      <c r="A62" s="9" t="s">
        <v>26</v>
      </c>
      <c r="B62" s="10">
        <v>43369</v>
      </c>
      <c r="C62" s="11">
        <v>9</v>
      </c>
      <c r="D62" s="9">
        <v>970520</v>
      </c>
      <c r="E62" s="12">
        <v>1433</v>
      </c>
      <c r="F62" s="12">
        <v>135</v>
      </c>
      <c r="G62" s="9" t="s">
        <v>1</v>
      </c>
      <c r="H62" s="9">
        <v>1</v>
      </c>
      <c r="I62" s="9" t="s">
        <v>37</v>
      </c>
      <c r="J62" s="9" t="s">
        <v>16</v>
      </c>
      <c r="K62" s="13">
        <f t="shared" si="0"/>
        <v>2.1</v>
      </c>
      <c r="L62" s="12">
        <f t="shared" si="1"/>
        <v>700</v>
      </c>
      <c r="M62" s="14">
        <f t="shared" si="2"/>
        <v>64.290000000000006</v>
      </c>
      <c r="N62" s="14">
        <f t="shared" si="3"/>
        <v>0.2</v>
      </c>
      <c r="O62" s="15">
        <f t="shared" si="4"/>
        <v>9.43</v>
      </c>
      <c r="P62" s="35" t="str">
        <f t="shared" si="5"/>
        <v>D;&gt;5</v>
      </c>
    </row>
    <row r="63" spans="1:16">
      <c r="A63" s="9" t="s">
        <v>26</v>
      </c>
      <c r="B63" s="10">
        <v>43296</v>
      </c>
      <c r="C63" s="11">
        <v>7</v>
      </c>
      <c r="D63" s="9">
        <v>970415</v>
      </c>
      <c r="E63" s="12">
        <v>3277</v>
      </c>
      <c r="F63" s="12">
        <v>308</v>
      </c>
      <c r="G63" s="9" t="s">
        <v>1</v>
      </c>
      <c r="H63" s="9">
        <v>1</v>
      </c>
      <c r="I63" s="9" t="s">
        <v>37</v>
      </c>
      <c r="J63" s="9" t="s">
        <v>16</v>
      </c>
      <c r="K63" s="13">
        <f t="shared" si="0"/>
        <v>2.1</v>
      </c>
      <c r="L63" s="12">
        <f t="shared" si="1"/>
        <v>700</v>
      </c>
      <c r="M63" s="14">
        <f t="shared" si="2"/>
        <v>146.66999999999999</v>
      </c>
      <c r="N63" s="14">
        <f t="shared" si="3"/>
        <v>0.44</v>
      </c>
      <c r="O63" s="15">
        <f t="shared" si="4"/>
        <v>9.4</v>
      </c>
      <c r="P63" s="35" t="str">
        <f t="shared" si="5"/>
        <v>D;&gt;5</v>
      </c>
    </row>
    <row r="64" spans="1:16">
      <c r="A64" s="9" t="s">
        <v>22</v>
      </c>
      <c r="B64" s="10">
        <v>43369</v>
      </c>
      <c r="C64" s="11">
        <v>9</v>
      </c>
      <c r="D64" s="9">
        <v>970522</v>
      </c>
      <c r="E64" s="12">
        <v>9966</v>
      </c>
      <c r="F64" s="12">
        <v>932</v>
      </c>
      <c r="G64" s="9" t="s">
        <v>1</v>
      </c>
      <c r="H64" s="9">
        <v>3</v>
      </c>
      <c r="I64" s="9" t="s">
        <v>37</v>
      </c>
      <c r="J64" s="9" t="s">
        <v>14</v>
      </c>
      <c r="K64" s="13">
        <f t="shared" si="0"/>
        <v>6.3000000000000007</v>
      </c>
      <c r="L64" s="12">
        <f t="shared" si="1"/>
        <v>2098</v>
      </c>
      <c r="M64" s="14">
        <f t="shared" si="2"/>
        <v>147.94</v>
      </c>
      <c r="N64" s="14">
        <f t="shared" si="3"/>
        <v>0.45</v>
      </c>
      <c r="O64" s="15">
        <f t="shared" si="4"/>
        <v>9.36</v>
      </c>
      <c r="P64" s="35" t="str">
        <f t="shared" si="5"/>
        <v>D;&gt;5</v>
      </c>
    </row>
    <row r="65" spans="1:16">
      <c r="A65" s="9" t="s">
        <v>25</v>
      </c>
      <c r="B65" s="10">
        <v>43179</v>
      </c>
      <c r="C65" s="11">
        <v>3</v>
      </c>
      <c r="D65" s="9">
        <v>970137</v>
      </c>
      <c r="E65" s="12">
        <v>7084</v>
      </c>
      <c r="F65" s="12">
        <v>663</v>
      </c>
      <c r="G65" s="9" t="s">
        <v>1</v>
      </c>
      <c r="H65" s="9">
        <v>3</v>
      </c>
      <c r="I65" s="9" t="s">
        <v>37</v>
      </c>
      <c r="J65" s="9" t="s">
        <v>14</v>
      </c>
      <c r="K65" s="13">
        <f t="shared" si="0"/>
        <v>6.3000000000000007</v>
      </c>
      <c r="L65" s="12">
        <f t="shared" si="1"/>
        <v>2098</v>
      </c>
      <c r="M65" s="14">
        <f t="shared" si="2"/>
        <v>105.24000000000001</v>
      </c>
      <c r="N65" s="14">
        <f t="shared" si="3"/>
        <v>0.32</v>
      </c>
      <c r="O65" s="15">
        <f t="shared" si="4"/>
        <v>9.36</v>
      </c>
      <c r="P65" s="35" t="str">
        <f t="shared" si="5"/>
        <v>D;&gt;5</v>
      </c>
    </row>
    <row r="66" spans="1:16">
      <c r="A66" s="9" t="s">
        <v>25</v>
      </c>
      <c r="B66" s="10">
        <v>43136</v>
      </c>
      <c r="C66" s="11">
        <v>2</v>
      </c>
      <c r="D66" s="9">
        <v>970050</v>
      </c>
      <c r="E66" s="12">
        <v>20481</v>
      </c>
      <c r="F66" s="12">
        <v>1900</v>
      </c>
      <c r="G66" s="9" t="s">
        <v>0</v>
      </c>
      <c r="H66" s="9">
        <v>21</v>
      </c>
      <c r="I66" s="9" t="s">
        <v>40</v>
      </c>
      <c r="J66" s="9" t="s">
        <v>19</v>
      </c>
      <c r="K66" s="13">
        <f t="shared" ref="K66:K129" si="6">H66*2.1</f>
        <v>44.1</v>
      </c>
      <c r="L66" s="12">
        <f t="shared" ref="L66:L129" si="7">ROUNDUP(K66*333,0)</f>
        <v>14686</v>
      </c>
      <c r="M66" s="14">
        <f t="shared" ref="M66:M129" si="8">ROUNDUP(F66/K66,2)</f>
        <v>43.089999999999996</v>
      </c>
      <c r="N66" s="14">
        <f t="shared" ref="N66:N129" si="9">ROUNDUP(F66/L66,2)</f>
        <v>0.13</v>
      </c>
      <c r="O66" s="15">
        <f t="shared" ref="O66:O129" si="10">ROUNDUP((F66/E66)*100,2)</f>
        <v>9.2799999999999994</v>
      </c>
      <c r="P66" s="35" t="str">
        <f t="shared" si="5"/>
        <v>D;&gt;5</v>
      </c>
    </row>
    <row r="67" spans="1:16">
      <c r="A67" s="9" t="s">
        <v>26</v>
      </c>
      <c r="B67" s="10">
        <v>43271</v>
      </c>
      <c r="C67" s="11">
        <v>6</v>
      </c>
      <c r="D67" s="9">
        <v>970359</v>
      </c>
      <c r="E67" s="12">
        <v>1457</v>
      </c>
      <c r="F67" s="12">
        <v>135</v>
      </c>
      <c r="G67" s="9" t="s">
        <v>1</v>
      </c>
      <c r="H67" s="9">
        <v>1</v>
      </c>
      <c r="I67" s="9" t="s">
        <v>37</v>
      </c>
      <c r="J67" s="9" t="s">
        <v>16</v>
      </c>
      <c r="K67" s="13">
        <f t="shared" si="6"/>
        <v>2.1</v>
      </c>
      <c r="L67" s="12">
        <f t="shared" si="7"/>
        <v>700</v>
      </c>
      <c r="M67" s="14">
        <f t="shared" si="8"/>
        <v>64.290000000000006</v>
      </c>
      <c r="N67" s="14">
        <f t="shared" si="9"/>
        <v>0.2</v>
      </c>
      <c r="O67" s="15">
        <f t="shared" si="10"/>
        <v>9.27</v>
      </c>
      <c r="P67" s="35" t="str">
        <f t="shared" ref="P67:P130" si="11">IF(O67&gt;=30,"A; &gt;30",IF(O67&gt;=20,"B; &gt;20",IF(O67&gt;=10,"C;&gt;10",IF(O67&gt;=5,"D;&gt;5","E;&lt;5"))))</f>
        <v>D;&gt;5</v>
      </c>
    </row>
    <row r="68" spans="1:16">
      <c r="A68" s="9" t="s">
        <v>22</v>
      </c>
      <c r="B68" s="10">
        <v>43358</v>
      </c>
      <c r="C68" s="11">
        <v>9</v>
      </c>
      <c r="D68" s="9">
        <v>970495</v>
      </c>
      <c r="E68" s="12">
        <v>20524</v>
      </c>
      <c r="F68" s="12">
        <v>1900</v>
      </c>
      <c r="G68" s="9" t="s">
        <v>0</v>
      </c>
      <c r="H68" s="9">
        <v>26</v>
      </c>
      <c r="I68" s="9" t="s">
        <v>40</v>
      </c>
      <c r="J68" s="9" t="s">
        <v>19</v>
      </c>
      <c r="K68" s="13">
        <f t="shared" si="6"/>
        <v>54.6</v>
      </c>
      <c r="L68" s="12">
        <f t="shared" si="7"/>
        <v>18182</v>
      </c>
      <c r="M68" s="14">
        <f t="shared" si="8"/>
        <v>34.799999999999997</v>
      </c>
      <c r="N68" s="14">
        <f t="shared" si="9"/>
        <v>0.11</v>
      </c>
      <c r="O68" s="15">
        <f t="shared" si="10"/>
        <v>9.26</v>
      </c>
      <c r="P68" s="35" t="str">
        <f t="shared" si="11"/>
        <v>D;&gt;5</v>
      </c>
    </row>
    <row r="69" spans="1:16">
      <c r="A69" s="9" t="s">
        <v>22</v>
      </c>
      <c r="B69" s="10">
        <v>43311</v>
      </c>
      <c r="C69" s="11">
        <v>7</v>
      </c>
      <c r="D69" s="9">
        <v>970469</v>
      </c>
      <c r="E69" s="12">
        <v>22642</v>
      </c>
      <c r="F69" s="12">
        <v>2077</v>
      </c>
      <c r="G69" s="9" t="s">
        <v>0</v>
      </c>
      <c r="H69" s="9">
        <v>26</v>
      </c>
      <c r="I69" s="9" t="s">
        <v>40</v>
      </c>
      <c r="J69" s="9" t="s">
        <v>19</v>
      </c>
      <c r="K69" s="13">
        <f t="shared" si="6"/>
        <v>54.6</v>
      </c>
      <c r="L69" s="12">
        <f t="shared" si="7"/>
        <v>18182</v>
      </c>
      <c r="M69" s="14">
        <f t="shared" si="8"/>
        <v>38.049999999999997</v>
      </c>
      <c r="N69" s="14">
        <f t="shared" si="9"/>
        <v>0.12</v>
      </c>
      <c r="O69" s="15">
        <f t="shared" si="10"/>
        <v>9.18</v>
      </c>
      <c r="P69" s="35" t="str">
        <f t="shared" si="11"/>
        <v>D;&gt;5</v>
      </c>
    </row>
    <row r="70" spans="1:16">
      <c r="A70" s="9" t="s">
        <v>25</v>
      </c>
      <c r="B70" s="10">
        <v>43227</v>
      </c>
      <c r="C70" s="11">
        <v>5</v>
      </c>
      <c r="D70" s="9">
        <v>970241</v>
      </c>
      <c r="E70" s="12">
        <v>4065</v>
      </c>
      <c r="F70" s="12">
        <v>369</v>
      </c>
      <c r="G70" s="9" t="s">
        <v>1</v>
      </c>
      <c r="H70" s="9">
        <v>2</v>
      </c>
      <c r="I70" s="9" t="s">
        <v>37</v>
      </c>
      <c r="J70" s="9" t="s">
        <v>14</v>
      </c>
      <c r="K70" s="13">
        <f t="shared" si="6"/>
        <v>4.2</v>
      </c>
      <c r="L70" s="12">
        <f t="shared" si="7"/>
        <v>1399</v>
      </c>
      <c r="M70" s="14">
        <f t="shared" si="8"/>
        <v>87.86</v>
      </c>
      <c r="N70" s="14">
        <f t="shared" si="9"/>
        <v>0.27</v>
      </c>
      <c r="O70" s="15">
        <f t="shared" si="10"/>
        <v>9.08</v>
      </c>
      <c r="P70" s="35" t="str">
        <f t="shared" si="11"/>
        <v>D;&gt;5</v>
      </c>
    </row>
    <row r="71" spans="1:16">
      <c r="A71" s="9" t="s">
        <v>33</v>
      </c>
      <c r="B71" s="10">
        <v>43219</v>
      </c>
      <c r="C71" s="11">
        <v>4</v>
      </c>
      <c r="D71" s="9">
        <v>970231</v>
      </c>
      <c r="E71" s="12">
        <v>3211</v>
      </c>
      <c r="F71" s="12">
        <v>286</v>
      </c>
      <c r="G71" s="9" t="s">
        <v>1</v>
      </c>
      <c r="H71" s="9">
        <v>1</v>
      </c>
      <c r="I71" s="9" t="s">
        <v>37</v>
      </c>
      <c r="J71" s="9" t="s">
        <v>14</v>
      </c>
      <c r="K71" s="13">
        <f t="shared" si="6"/>
        <v>2.1</v>
      </c>
      <c r="L71" s="12">
        <f t="shared" si="7"/>
        <v>700</v>
      </c>
      <c r="M71" s="14">
        <f t="shared" si="8"/>
        <v>136.19999999999999</v>
      </c>
      <c r="N71" s="14">
        <f t="shared" si="9"/>
        <v>0.41000000000000003</v>
      </c>
      <c r="O71" s="15">
        <f t="shared" si="10"/>
        <v>8.91</v>
      </c>
      <c r="P71" s="35" t="str">
        <f t="shared" si="11"/>
        <v>D;&gt;5</v>
      </c>
    </row>
    <row r="72" spans="1:16">
      <c r="A72" s="9" t="s">
        <v>35</v>
      </c>
      <c r="B72" s="10">
        <v>43117</v>
      </c>
      <c r="C72" s="11">
        <v>1</v>
      </c>
      <c r="D72" s="9">
        <v>970019</v>
      </c>
      <c r="E72" s="12">
        <v>21356</v>
      </c>
      <c r="F72" s="12">
        <v>1900</v>
      </c>
      <c r="G72" s="9" t="s">
        <v>0</v>
      </c>
      <c r="H72" s="9">
        <v>26</v>
      </c>
      <c r="I72" s="9" t="s">
        <v>40</v>
      </c>
      <c r="J72" s="9" t="s">
        <v>19</v>
      </c>
      <c r="K72" s="13">
        <f t="shared" si="6"/>
        <v>54.6</v>
      </c>
      <c r="L72" s="12">
        <f t="shared" si="7"/>
        <v>18182</v>
      </c>
      <c r="M72" s="14">
        <f t="shared" si="8"/>
        <v>34.799999999999997</v>
      </c>
      <c r="N72" s="14">
        <f t="shared" si="9"/>
        <v>0.11</v>
      </c>
      <c r="O72" s="15">
        <f t="shared" si="10"/>
        <v>8.9</v>
      </c>
      <c r="P72" s="35" t="str">
        <f t="shared" si="11"/>
        <v>D;&gt;5</v>
      </c>
    </row>
    <row r="73" spans="1:16">
      <c r="A73" s="9" t="s">
        <v>25</v>
      </c>
      <c r="B73" s="10">
        <v>43158</v>
      </c>
      <c r="C73" s="11">
        <v>2</v>
      </c>
      <c r="D73" s="9">
        <v>970088</v>
      </c>
      <c r="E73" s="12">
        <v>21482</v>
      </c>
      <c r="F73" s="12">
        <v>1900</v>
      </c>
      <c r="G73" s="9" t="s">
        <v>0</v>
      </c>
      <c r="H73" s="9">
        <v>26</v>
      </c>
      <c r="I73" s="9" t="s">
        <v>40</v>
      </c>
      <c r="J73" s="9" t="s">
        <v>19</v>
      </c>
      <c r="K73" s="13">
        <f t="shared" si="6"/>
        <v>54.6</v>
      </c>
      <c r="L73" s="12">
        <f t="shared" si="7"/>
        <v>18182</v>
      </c>
      <c r="M73" s="14">
        <f t="shared" si="8"/>
        <v>34.799999999999997</v>
      </c>
      <c r="N73" s="14">
        <f t="shared" si="9"/>
        <v>0.11</v>
      </c>
      <c r="O73" s="15">
        <f t="shared" si="10"/>
        <v>8.85</v>
      </c>
      <c r="P73" s="35" t="str">
        <f t="shared" si="11"/>
        <v>D;&gt;5</v>
      </c>
    </row>
    <row r="74" spans="1:16">
      <c r="A74" s="9" t="s">
        <v>23</v>
      </c>
      <c r="B74" s="10">
        <v>43248</v>
      </c>
      <c r="C74" s="11">
        <v>5</v>
      </c>
      <c r="D74" s="9">
        <v>970304</v>
      </c>
      <c r="E74" s="12">
        <v>8215</v>
      </c>
      <c r="F74" s="12">
        <v>720</v>
      </c>
      <c r="G74" s="9" t="s">
        <v>1</v>
      </c>
      <c r="H74" s="9">
        <v>2</v>
      </c>
      <c r="I74" s="9" t="s">
        <v>40</v>
      </c>
      <c r="J74" s="9" t="s">
        <v>19</v>
      </c>
      <c r="K74" s="13">
        <f t="shared" si="6"/>
        <v>4.2</v>
      </c>
      <c r="L74" s="12">
        <f t="shared" si="7"/>
        <v>1399</v>
      </c>
      <c r="M74" s="14">
        <f t="shared" si="8"/>
        <v>171.42999999999998</v>
      </c>
      <c r="N74" s="14">
        <f t="shared" si="9"/>
        <v>0.52</v>
      </c>
      <c r="O74" s="15">
        <f t="shared" si="10"/>
        <v>8.77</v>
      </c>
      <c r="P74" s="35" t="str">
        <f t="shared" si="11"/>
        <v>D;&gt;5</v>
      </c>
    </row>
    <row r="75" spans="1:16">
      <c r="A75" s="9" t="s">
        <v>34</v>
      </c>
      <c r="B75" s="10">
        <v>43465</v>
      </c>
      <c r="C75" s="11">
        <v>12</v>
      </c>
      <c r="D75" s="9">
        <v>970733</v>
      </c>
      <c r="E75" s="12">
        <v>6766</v>
      </c>
      <c r="F75" s="12">
        <v>584</v>
      </c>
      <c r="G75" s="9" t="s">
        <v>1</v>
      </c>
      <c r="H75" s="9">
        <v>3</v>
      </c>
      <c r="I75" s="9" t="s">
        <v>37</v>
      </c>
      <c r="J75" s="9" t="s">
        <v>14</v>
      </c>
      <c r="K75" s="13">
        <f t="shared" si="6"/>
        <v>6.3000000000000007</v>
      </c>
      <c r="L75" s="12">
        <f t="shared" si="7"/>
        <v>2098</v>
      </c>
      <c r="M75" s="14">
        <f t="shared" si="8"/>
        <v>92.7</v>
      </c>
      <c r="N75" s="14">
        <f t="shared" si="9"/>
        <v>0.28000000000000003</v>
      </c>
      <c r="O75" s="15">
        <f t="shared" si="10"/>
        <v>8.64</v>
      </c>
      <c r="P75" s="35" t="str">
        <f t="shared" si="11"/>
        <v>D;&gt;5</v>
      </c>
    </row>
    <row r="76" spans="1:16">
      <c r="A76" s="9" t="s">
        <v>32</v>
      </c>
      <c r="B76" s="10">
        <v>43214</v>
      </c>
      <c r="C76" s="11">
        <v>4</v>
      </c>
      <c r="D76" s="9">
        <v>970223</v>
      </c>
      <c r="E76" s="12">
        <v>17959</v>
      </c>
      <c r="F76" s="12">
        <v>1550</v>
      </c>
      <c r="G76" s="9" t="s">
        <v>0</v>
      </c>
      <c r="H76" s="9">
        <v>26</v>
      </c>
      <c r="I76" s="9" t="s">
        <v>43</v>
      </c>
      <c r="J76" s="9" t="s">
        <v>46</v>
      </c>
      <c r="K76" s="13">
        <f t="shared" si="6"/>
        <v>54.6</v>
      </c>
      <c r="L76" s="12">
        <f t="shared" si="7"/>
        <v>18182</v>
      </c>
      <c r="M76" s="14">
        <f t="shared" si="8"/>
        <v>28.39</v>
      </c>
      <c r="N76" s="14">
        <f t="shared" si="9"/>
        <v>0.09</v>
      </c>
      <c r="O76" s="15">
        <f t="shared" si="10"/>
        <v>8.64</v>
      </c>
      <c r="P76" s="35" t="str">
        <f t="shared" si="11"/>
        <v>D;&gt;5</v>
      </c>
    </row>
    <row r="77" spans="1:16">
      <c r="A77" s="9" t="s">
        <v>26</v>
      </c>
      <c r="B77" s="10">
        <v>43152</v>
      </c>
      <c r="C77" s="11">
        <v>2</v>
      </c>
      <c r="D77" s="9">
        <v>970066</v>
      </c>
      <c r="E77" s="12">
        <v>5761</v>
      </c>
      <c r="F77" s="12">
        <v>486</v>
      </c>
      <c r="G77" s="9" t="s">
        <v>1</v>
      </c>
      <c r="H77" s="9">
        <v>2</v>
      </c>
      <c r="I77" s="9" t="s">
        <v>40</v>
      </c>
      <c r="J77" s="9" t="s">
        <v>16</v>
      </c>
      <c r="K77" s="13">
        <f t="shared" si="6"/>
        <v>4.2</v>
      </c>
      <c r="L77" s="12">
        <f t="shared" si="7"/>
        <v>1399</v>
      </c>
      <c r="M77" s="14">
        <f t="shared" si="8"/>
        <v>115.72</v>
      </c>
      <c r="N77" s="14">
        <f t="shared" si="9"/>
        <v>0.35000000000000003</v>
      </c>
      <c r="O77" s="15">
        <f t="shared" si="10"/>
        <v>8.44</v>
      </c>
      <c r="P77" s="35" t="str">
        <f t="shared" si="11"/>
        <v>D;&gt;5</v>
      </c>
    </row>
    <row r="78" spans="1:16">
      <c r="A78" s="9" t="s">
        <v>25</v>
      </c>
      <c r="B78" s="10">
        <v>43311</v>
      </c>
      <c r="C78" s="11">
        <v>7</v>
      </c>
      <c r="D78" s="9">
        <v>970475</v>
      </c>
      <c r="E78" s="12">
        <v>9930</v>
      </c>
      <c r="F78" s="12">
        <v>832</v>
      </c>
      <c r="G78" s="9" t="s">
        <v>0</v>
      </c>
      <c r="H78" s="9">
        <v>4</v>
      </c>
      <c r="I78" s="9" t="s">
        <v>37</v>
      </c>
      <c r="J78" s="9" t="s">
        <v>14</v>
      </c>
      <c r="K78" s="13">
        <f t="shared" si="6"/>
        <v>8.4</v>
      </c>
      <c r="L78" s="12">
        <f t="shared" si="7"/>
        <v>2798</v>
      </c>
      <c r="M78" s="14">
        <f t="shared" si="8"/>
        <v>99.050000000000011</v>
      </c>
      <c r="N78" s="14">
        <f t="shared" si="9"/>
        <v>0.3</v>
      </c>
      <c r="O78" s="15">
        <f t="shared" si="10"/>
        <v>8.379999999999999</v>
      </c>
      <c r="P78" s="35" t="str">
        <f t="shared" si="11"/>
        <v>D;&gt;5</v>
      </c>
    </row>
    <row r="79" spans="1:16">
      <c r="A79" s="9" t="s">
        <v>22</v>
      </c>
      <c r="B79" s="10">
        <v>43310</v>
      </c>
      <c r="C79" s="11">
        <v>7</v>
      </c>
      <c r="D79" s="9">
        <v>970465</v>
      </c>
      <c r="E79" s="12">
        <v>25015</v>
      </c>
      <c r="F79" s="12">
        <v>2077</v>
      </c>
      <c r="G79" s="9" t="s">
        <v>0</v>
      </c>
      <c r="H79" s="9">
        <v>26</v>
      </c>
      <c r="I79" s="9" t="s">
        <v>40</v>
      </c>
      <c r="J79" s="9" t="s">
        <v>19</v>
      </c>
      <c r="K79" s="13">
        <f t="shared" si="6"/>
        <v>54.6</v>
      </c>
      <c r="L79" s="12">
        <f t="shared" si="7"/>
        <v>18182</v>
      </c>
      <c r="M79" s="14">
        <f t="shared" si="8"/>
        <v>38.049999999999997</v>
      </c>
      <c r="N79" s="14">
        <f t="shared" si="9"/>
        <v>0.12</v>
      </c>
      <c r="O79" s="15">
        <f t="shared" si="10"/>
        <v>8.31</v>
      </c>
      <c r="P79" s="35" t="str">
        <f t="shared" si="11"/>
        <v>D;&gt;5</v>
      </c>
    </row>
    <row r="80" spans="1:16">
      <c r="A80" s="9" t="s">
        <v>25</v>
      </c>
      <c r="B80" s="10">
        <v>43173</v>
      </c>
      <c r="C80" s="11">
        <v>3</v>
      </c>
      <c r="D80" s="9">
        <v>970124</v>
      </c>
      <c r="E80" s="12">
        <v>22894</v>
      </c>
      <c r="F80" s="12">
        <v>1900</v>
      </c>
      <c r="G80" s="9" t="s">
        <v>0</v>
      </c>
      <c r="H80" s="9">
        <v>16</v>
      </c>
      <c r="I80" s="9" t="s">
        <v>40</v>
      </c>
      <c r="J80" s="9" t="s">
        <v>19</v>
      </c>
      <c r="K80" s="13">
        <f t="shared" si="6"/>
        <v>33.6</v>
      </c>
      <c r="L80" s="12">
        <f t="shared" si="7"/>
        <v>11189</v>
      </c>
      <c r="M80" s="14">
        <f t="shared" si="8"/>
        <v>56.55</v>
      </c>
      <c r="N80" s="14">
        <f t="shared" si="9"/>
        <v>0.17</v>
      </c>
      <c r="O80" s="15">
        <f t="shared" si="10"/>
        <v>8.2999999999999989</v>
      </c>
      <c r="P80" s="35" t="str">
        <f t="shared" si="11"/>
        <v>D;&gt;5</v>
      </c>
    </row>
    <row r="81" spans="1:16">
      <c r="A81" s="9" t="s">
        <v>22</v>
      </c>
      <c r="B81" s="10">
        <v>43434</v>
      </c>
      <c r="C81" s="11">
        <v>11</v>
      </c>
      <c r="D81" s="9">
        <v>70882</v>
      </c>
      <c r="E81" s="12">
        <v>7979</v>
      </c>
      <c r="F81" s="12">
        <v>660</v>
      </c>
      <c r="G81" s="9" t="s">
        <v>1</v>
      </c>
      <c r="H81" s="9">
        <v>3</v>
      </c>
      <c r="I81" s="9" t="s">
        <v>37</v>
      </c>
      <c r="J81" s="9" t="s">
        <v>14</v>
      </c>
      <c r="K81" s="13">
        <f t="shared" si="6"/>
        <v>6.3000000000000007</v>
      </c>
      <c r="L81" s="12">
        <f t="shared" si="7"/>
        <v>2098</v>
      </c>
      <c r="M81" s="14">
        <f t="shared" si="8"/>
        <v>104.77000000000001</v>
      </c>
      <c r="N81" s="14">
        <f t="shared" si="9"/>
        <v>0.32</v>
      </c>
      <c r="O81" s="15">
        <f t="shared" si="10"/>
        <v>8.2799999999999994</v>
      </c>
      <c r="P81" s="35" t="str">
        <f t="shared" si="11"/>
        <v>D;&gt;5</v>
      </c>
    </row>
    <row r="82" spans="1:16">
      <c r="A82" s="9" t="s">
        <v>25</v>
      </c>
      <c r="B82" s="10">
        <v>43179</v>
      </c>
      <c r="C82" s="11">
        <v>3</v>
      </c>
      <c r="D82" s="9">
        <v>970139</v>
      </c>
      <c r="E82" s="12">
        <v>2572</v>
      </c>
      <c r="F82" s="12">
        <v>209</v>
      </c>
      <c r="G82" s="9" t="s">
        <v>1</v>
      </c>
      <c r="H82" s="9">
        <v>1</v>
      </c>
      <c r="I82" s="9" t="s">
        <v>43</v>
      </c>
      <c r="J82" s="9" t="s">
        <v>46</v>
      </c>
      <c r="K82" s="13">
        <f t="shared" si="6"/>
        <v>2.1</v>
      </c>
      <c r="L82" s="12">
        <f t="shared" si="7"/>
        <v>700</v>
      </c>
      <c r="M82" s="14">
        <f t="shared" si="8"/>
        <v>99.53</v>
      </c>
      <c r="N82" s="14">
        <f t="shared" si="9"/>
        <v>0.3</v>
      </c>
      <c r="O82" s="15">
        <f t="shared" si="10"/>
        <v>8.129999999999999</v>
      </c>
      <c r="P82" s="35" t="str">
        <f t="shared" si="11"/>
        <v>D;&gt;5</v>
      </c>
    </row>
    <row r="83" spans="1:16">
      <c r="A83" s="9" t="s">
        <v>29</v>
      </c>
      <c r="B83" s="10">
        <v>43434</v>
      </c>
      <c r="C83" s="11">
        <v>11</v>
      </c>
      <c r="D83" s="9">
        <v>970638</v>
      </c>
      <c r="E83" s="12">
        <v>1730</v>
      </c>
      <c r="F83" s="12">
        <v>140</v>
      </c>
      <c r="G83" s="9" t="s">
        <v>1</v>
      </c>
      <c r="H83" s="9">
        <v>1</v>
      </c>
      <c r="I83" s="9" t="s">
        <v>37</v>
      </c>
      <c r="J83" s="9" t="s">
        <v>16</v>
      </c>
      <c r="K83" s="13">
        <f t="shared" si="6"/>
        <v>2.1</v>
      </c>
      <c r="L83" s="12">
        <f t="shared" si="7"/>
        <v>700</v>
      </c>
      <c r="M83" s="14">
        <f t="shared" si="8"/>
        <v>66.67</v>
      </c>
      <c r="N83" s="14">
        <f t="shared" si="9"/>
        <v>0.2</v>
      </c>
      <c r="O83" s="15">
        <f t="shared" si="10"/>
        <v>8.1</v>
      </c>
      <c r="P83" s="35" t="str">
        <f t="shared" si="11"/>
        <v>D;&gt;5</v>
      </c>
    </row>
    <row r="84" spans="1:16">
      <c r="A84" s="9" t="s">
        <v>24</v>
      </c>
      <c r="B84" s="10">
        <v>43110</v>
      </c>
      <c r="C84" s="11">
        <v>1</v>
      </c>
      <c r="D84" s="9">
        <v>970002</v>
      </c>
      <c r="E84" s="12">
        <v>7188</v>
      </c>
      <c r="F84" s="12">
        <v>576</v>
      </c>
      <c r="G84" s="9" t="s">
        <v>1</v>
      </c>
      <c r="H84" s="9">
        <v>3</v>
      </c>
      <c r="I84" s="9" t="s">
        <v>40</v>
      </c>
      <c r="J84" s="9" t="s">
        <v>17</v>
      </c>
      <c r="K84" s="13">
        <f t="shared" si="6"/>
        <v>6.3000000000000007</v>
      </c>
      <c r="L84" s="12">
        <f t="shared" si="7"/>
        <v>2098</v>
      </c>
      <c r="M84" s="14">
        <f t="shared" si="8"/>
        <v>91.43</v>
      </c>
      <c r="N84" s="14">
        <f t="shared" si="9"/>
        <v>0.28000000000000003</v>
      </c>
      <c r="O84" s="15">
        <f t="shared" si="10"/>
        <v>8.02</v>
      </c>
      <c r="P84" s="35" t="str">
        <f t="shared" si="11"/>
        <v>D;&gt;5</v>
      </c>
    </row>
    <row r="85" spans="1:16">
      <c r="A85" s="9" t="s">
        <v>23</v>
      </c>
      <c r="B85" s="10">
        <v>43263</v>
      </c>
      <c r="C85" s="11">
        <v>6</v>
      </c>
      <c r="D85" s="9">
        <v>970342</v>
      </c>
      <c r="E85" s="12">
        <v>6305</v>
      </c>
      <c r="F85" s="12">
        <v>500</v>
      </c>
      <c r="G85" s="9" t="s">
        <v>1</v>
      </c>
      <c r="H85" s="9">
        <v>2</v>
      </c>
      <c r="I85" s="9" t="s">
        <v>37</v>
      </c>
      <c r="J85" s="9" t="s">
        <v>14</v>
      </c>
      <c r="K85" s="13">
        <f t="shared" si="6"/>
        <v>4.2</v>
      </c>
      <c r="L85" s="12">
        <f t="shared" si="7"/>
        <v>1399</v>
      </c>
      <c r="M85" s="14">
        <f t="shared" si="8"/>
        <v>119.05000000000001</v>
      </c>
      <c r="N85" s="14">
        <f t="shared" si="9"/>
        <v>0.36</v>
      </c>
      <c r="O85" s="15">
        <f t="shared" si="10"/>
        <v>7.9399999999999995</v>
      </c>
      <c r="P85" s="35" t="str">
        <f t="shared" si="11"/>
        <v>D;&gt;5</v>
      </c>
    </row>
    <row r="86" spans="1:16">
      <c r="A86" s="9" t="s">
        <v>29</v>
      </c>
      <c r="B86" s="10">
        <v>43465</v>
      </c>
      <c r="C86" s="11">
        <v>12</v>
      </c>
      <c r="D86" s="9">
        <v>970735</v>
      </c>
      <c r="E86" s="12">
        <v>2163</v>
      </c>
      <c r="F86" s="12">
        <v>171</v>
      </c>
      <c r="G86" s="9" t="s">
        <v>1</v>
      </c>
      <c r="H86" s="9">
        <v>1</v>
      </c>
      <c r="I86" s="9" t="s">
        <v>37</v>
      </c>
      <c r="J86" s="9" t="s">
        <v>16</v>
      </c>
      <c r="K86" s="13">
        <f t="shared" si="6"/>
        <v>2.1</v>
      </c>
      <c r="L86" s="12">
        <f t="shared" si="7"/>
        <v>700</v>
      </c>
      <c r="M86" s="14">
        <f t="shared" si="8"/>
        <v>81.430000000000007</v>
      </c>
      <c r="N86" s="14">
        <f t="shared" si="9"/>
        <v>0.25</v>
      </c>
      <c r="O86" s="15">
        <f t="shared" si="10"/>
        <v>7.91</v>
      </c>
      <c r="P86" s="35" t="str">
        <f t="shared" si="11"/>
        <v>D;&gt;5</v>
      </c>
    </row>
    <row r="87" spans="1:16">
      <c r="A87" s="9" t="s">
        <v>26</v>
      </c>
      <c r="B87" s="10">
        <v>43404</v>
      </c>
      <c r="C87" s="11">
        <v>10</v>
      </c>
      <c r="D87" s="9">
        <v>970619</v>
      </c>
      <c r="E87" s="12">
        <v>3932</v>
      </c>
      <c r="F87" s="12">
        <v>310</v>
      </c>
      <c r="G87" s="9" t="s">
        <v>1</v>
      </c>
      <c r="H87" s="9">
        <v>1</v>
      </c>
      <c r="I87" s="9" t="s">
        <v>37</v>
      </c>
      <c r="J87" s="9" t="s">
        <v>16</v>
      </c>
      <c r="K87" s="13">
        <f t="shared" si="6"/>
        <v>2.1</v>
      </c>
      <c r="L87" s="12">
        <f t="shared" si="7"/>
        <v>700</v>
      </c>
      <c r="M87" s="14">
        <f t="shared" si="8"/>
        <v>147.62</v>
      </c>
      <c r="N87" s="14">
        <f t="shared" si="9"/>
        <v>0.45</v>
      </c>
      <c r="O87" s="15">
        <f t="shared" si="10"/>
        <v>7.89</v>
      </c>
      <c r="P87" s="35" t="str">
        <f t="shared" si="11"/>
        <v>D;&gt;5</v>
      </c>
    </row>
    <row r="88" spans="1:16">
      <c r="A88" s="9" t="s">
        <v>30</v>
      </c>
      <c r="B88" s="10">
        <v>43373</v>
      </c>
      <c r="C88" s="11">
        <v>9</v>
      </c>
      <c r="D88" s="9">
        <v>970535</v>
      </c>
      <c r="E88" s="12">
        <v>7363</v>
      </c>
      <c r="F88" s="12">
        <v>580</v>
      </c>
      <c r="G88" s="9" t="s">
        <v>1</v>
      </c>
      <c r="H88" s="9">
        <v>4</v>
      </c>
      <c r="I88" s="9" t="s">
        <v>37</v>
      </c>
      <c r="J88" s="9" t="s">
        <v>16</v>
      </c>
      <c r="K88" s="13">
        <f t="shared" si="6"/>
        <v>8.4</v>
      </c>
      <c r="L88" s="12">
        <f t="shared" si="7"/>
        <v>2798</v>
      </c>
      <c r="M88" s="14">
        <f t="shared" si="8"/>
        <v>69.050000000000011</v>
      </c>
      <c r="N88" s="14">
        <f t="shared" si="9"/>
        <v>0.21000000000000002</v>
      </c>
      <c r="O88" s="15">
        <f t="shared" si="10"/>
        <v>7.88</v>
      </c>
      <c r="P88" s="35" t="str">
        <f t="shared" si="11"/>
        <v>D;&gt;5</v>
      </c>
    </row>
    <row r="89" spans="1:16">
      <c r="A89" s="9" t="s">
        <v>23</v>
      </c>
      <c r="B89" s="10">
        <v>43465</v>
      </c>
      <c r="C89" s="11">
        <v>12</v>
      </c>
      <c r="D89" s="9">
        <v>970721</v>
      </c>
      <c r="E89" s="12">
        <v>6006</v>
      </c>
      <c r="F89" s="12">
        <v>470</v>
      </c>
      <c r="G89" s="9" t="s">
        <v>1</v>
      </c>
      <c r="H89" s="9">
        <v>3</v>
      </c>
      <c r="I89" s="9" t="s">
        <v>37</v>
      </c>
      <c r="J89" s="9" t="s">
        <v>16</v>
      </c>
      <c r="K89" s="13">
        <f t="shared" si="6"/>
        <v>6.3000000000000007</v>
      </c>
      <c r="L89" s="12">
        <f t="shared" si="7"/>
        <v>2098</v>
      </c>
      <c r="M89" s="14">
        <f t="shared" si="8"/>
        <v>74.61</v>
      </c>
      <c r="N89" s="14">
        <f t="shared" si="9"/>
        <v>0.23</v>
      </c>
      <c r="O89" s="15">
        <f t="shared" si="10"/>
        <v>7.83</v>
      </c>
      <c r="P89" s="35" t="str">
        <f t="shared" si="11"/>
        <v>D;&gt;5</v>
      </c>
    </row>
    <row r="90" spans="1:16">
      <c r="A90" s="9" t="s">
        <v>26</v>
      </c>
      <c r="B90" s="10">
        <v>43305</v>
      </c>
      <c r="C90" s="11">
        <v>7</v>
      </c>
      <c r="D90" s="9">
        <v>970452</v>
      </c>
      <c r="E90" s="12">
        <v>3932</v>
      </c>
      <c r="F90" s="12">
        <v>307</v>
      </c>
      <c r="G90" s="9" t="s">
        <v>1</v>
      </c>
      <c r="H90" s="9">
        <v>1</v>
      </c>
      <c r="I90" s="9" t="s">
        <v>37</v>
      </c>
      <c r="J90" s="9" t="s">
        <v>16</v>
      </c>
      <c r="K90" s="13">
        <f t="shared" si="6"/>
        <v>2.1</v>
      </c>
      <c r="L90" s="12">
        <f t="shared" si="7"/>
        <v>700</v>
      </c>
      <c r="M90" s="14">
        <f t="shared" si="8"/>
        <v>146.19999999999999</v>
      </c>
      <c r="N90" s="14">
        <f t="shared" si="9"/>
        <v>0.44</v>
      </c>
      <c r="O90" s="15">
        <f t="shared" si="10"/>
        <v>7.81</v>
      </c>
      <c r="P90" s="35" t="str">
        <f t="shared" si="11"/>
        <v>D;&gt;5</v>
      </c>
    </row>
    <row r="91" spans="1:16">
      <c r="A91" s="9" t="s">
        <v>32</v>
      </c>
      <c r="B91" s="10">
        <v>43135</v>
      </c>
      <c r="C91" s="11">
        <v>2</v>
      </c>
      <c r="D91" s="9">
        <v>970047</v>
      </c>
      <c r="E91" s="12">
        <v>12166</v>
      </c>
      <c r="F91" s="12">
        <v>950</v>
      </c>
      <c r="G91" s="9" t="s">
        <v>1</v>
      </c>
      <c r="H91" s="9">
        <v>12</v>
      </c>
      <c r="I91" s="9" t="s">
        <v>36</v>
      </c>
      <c r="J91" s="9" t="s">
        <v>46</v>
      </c>
      <c r="K91" s="13">
        <f t="shared" si="6"/>
        <v>25.200000000000003</v>
      </c>
      <c r="L91" s="12">
        <f t="shared" si="7"/>
        <v>8392</v>
      </c>
      <c r="M91" s="14">
        <f t="shared" si="8"/>
        <v>37.699999999999996</v>
      </c>
      <c r="N91" s="14">
        <f t="shared" si="9"/>
        <v>0.12</v>
      </c>
      <c r="O91" s="15">
        <f t="shared" si="10"/>
        <v>7.81</v>
      </c>
      <c r="P91" s="35" t="str">
        <f t="shared" si="11"/>
        <v>D;&gt;5</v>
      </c>
    </row>
    <row r="92" spans="1:16">
      <c r="A92" s="9" t="s">
        <v>25</v>
      </c>
      <c r="B92" s="10">
        <v>43212</v>
      </c>
      <c r="C92" s="11">
        <v>4</v>
      </c>
      <c r="D92" s="9">
        <v>970209</v>
      </c>
      <c r="E92" s="12">
        <v>11520</v>
      </c>
      <c r="F92" s="12">
        <v>898</v>
      </c>
      <c r="G92" s="9" t="s">
        <v>0</v>
      </c>
      <c r="H92" s="9">
        <v>5</v>
      </c>
      <c r="I92" s="9" t="s">
        <v>37</v>
      </c>
      <c r="J92" s="9" t="s">
        <v>14</v>
      </c>
      <c r="K92" s="13">
        <f t="shared" si="6"/>
        <v>10.5</v>
      </c>
      <c r="L92" s="12">
        <f t="shared" si="7"/>
        <v>3497</v>
      </c>
      <c r="M92" s="14">
        <f t="shared" si="8"/>
        <v>85.53</v>
      </c>
      <c r="N92" s="14">
        <f t="shared" si="9"/>
        <v>0.26</v>
      </c>
      <c r="O92" s="15">
        <f t="shared" si="10"/>
        <v>7.8</v>
      </c>
      <c r="P92" s="35" t="str">
        <f t="shared" si="11"/>
        <v>D;&gt;5</v>
      </c>
    </row>
    <row r="93" spans="1:16">
      <c r="A93" s="9" t="s">
        <v>29</v>
      </c>
      <c r="B93" s="10">
        <v>43131</v>
      </c>
      <c r="C93" s="11">
        <v>1</v>
      </c>
      <c r="D93" s="9">
        <v>970046</v>
      </c>
      <c r="E93" s="12">
        <v>5677</v>
      </c>
      <c r="F93" s="12">
        <v>442</v>
      </c>
      <c r="G93" s="9" t="s">
        <v>1</v>
      </c>
      <c r="H93" s="9">
        <v>2</v>
      </c>
      <c r="I93" s="9" t="s">
        <v>40</v>
      </c>
      <c r="J93" s="9" t="s">
        <v>16</v>
      </c>
      <c r="K93" s="13">
        <f t="shared" si="6"/>
        <v>4.2</v>
      </c>
      <c r="L93" s="12">
        <f t="shared" si="7"/>
        <v>1399</v>
      </c>
      <c r="M93" s="14">
        <f t="shared" si="8"/>
        <v>105.24000000000001</v>
      </c>
      <c r="N93" s="14">
        <f t="shared" si="9"/>
        <v>0.32</v>
      </c>
      <c r="O93" s="15">
        <f t="shared" si="10"/>
        <v>7.79</v>
      </c>
      <c r="P93" s="35" t="str">
        <f t="shared" si="11"/>
        <v>D;&gt;5</v>
      </c>
    </row>
    <row r="94" spans="1:16">
      <c r="A94" s="9" t="s">
        <v>25</v>
      </c>
      <c r="B94" s="10">
        <v>43243</v>
      </c>
      <c r="C94" s="11">
        <v>5</v>
      </c>
      <c r="D94" s="9">
        <v>970293</v>
      </c>
      <c r="E94" s="12">
        <v>5937</v>
      </c>
      <c r="F94" s="12">
        <v>460</v>
      </c>
      <c r="G94" s="9" t="s">
        <v>1</v>
      </c>
      <c r="H94" s="9">
        <v>1</v>
      </c>
      <c r="I94" s="9" t="s">
        <v>37</v>
      </c>
      <c r="J94" s="9" t="s">
        <v>14</v>
      </c>
      <c r="K94" s="13">
        <f t="shared" si="6"/>
        <v>2.1</v>
      </c>
      <c r="L94" s="12">
        <f t="shared" si="7"/>
        <v>700</v>
      </c>
      <c r="M94" s="14">
        <f t="shared" si="8"/>
        <v>219.04999999999998</v>
      </c>
      <c r="N94" s="14">
        <f t="shared" si="9"/>
        <v>0.66</v>
      </c>
      <c r="O94" s="15">
        <f t="shared" si="10"/>
        <v>7.75</v>
      </c>
      <c r="P94" s="35" t="str">
        <f t="shared" si="11"/>
        <v>D;&gt;5</v>
      </c>
    </row>
    <row r="95" spans="1:16">
      <c r="A95" s="9" t="s">
        <v>22</v>
      </c>
      <c r="B95" s="10">
        <v>43404</v>
      </c>
      <c r="C95" s="11">
        <v>10</v>
      </c>
      <c r="D95" s="9">
        <v>970556</v>
      </c>
      <c r="E95" s="12">
        <v>26827</v>
      </c>
      <c r="F95" s="12">
        <v>2077</v>
      </c>
      <c r="G95" s="9" t="s">
        <v>0</v>
      </c>
      <c r="H95" s="9">
        <v>26</v>
      </c>
      <c r="I95" s="9" t="s">
        <v>40</v>
      </c>
      <c r="J95" s="9" t="s">
        <v>19</v>
      </c>
      <c r="K95" s="13">
        <f t="shared" si="6"/>
        <v>54.6</v>
      </c>
      <c r="L95" s="12">
        <f t="shared" si="7"/>
        <v>18182</v>
      </c>
      <c r="M95" s="14">
        <f t="shared" si="8"/>
        <v>38.049999999999997</v>
      </c>
      <c r="N95" s="14">
        <f t="shared" si="9"/>
        <v>0.12</v>
      </c>
      <c r="O95" s="15">
        <f t="shared" si="10"/>
        <v>7.75</v>
      </c>
      <c r="P95" s="35" t="str">
        <f t="shared" si="11"/>
        <v>D;&gt;5</v>
      </c>
    </row>
    <row r="96" spans="1:16">
      <c r="A96" s="9" t="s">
        <v>32</v>
      </c>
      <c r="B96" s="10">
        <v>43242</v>
      </c>
      <c r="C96" s="11">
        <v>5</v>
      </c>
      <c r="D96" s="9">
        <v>970290</v>
      </c>
      <c r="E96" s="12">
        <v>8330</v>
      </c>
      <c r="F96" s="12">
        <v>644</v>
      </c>
      <c r="G96" s="9" t="s">
        <v>1</v>
      </c>
      <c r="H96" s="9">
        <v>8</v>
      </c>
      <c r="I96" s="9" t="s">
        <v>43</v>
      </c>
      <c r="J96" s="9" t="s">
        <v>46</v>
      </c>
      <c r="K96" s="13">
        <f t="shared" si="6"/>
        <v>16.8</v>
      </c>
      <c r="L96" s="12">
        <f t="shared" si="7"/>
        <v>5595</v>
      </c>
      <c r="M96" s="14">
        <f t="shared" si="8"/>
        <v>38.339999999999996</v>
      </c>
      <c r="N96" s="14">
        <f t="shared" si="9"/>
        <v>0.12</v>
      </c>
      <c r="O96" s="15">
        <f t="shared" si="10"/>
        <v>7.74</v>
      </c>
      <c r="P96" s="35" t="str">
        <f t="shared" si="11"/>
        <v>D;&gt;5</v>
      </c>
    </row>
    <row r="97" spans="1:16">
      <c r="A97" s="9" t="s">
        <v>25</v>
      </c>
      <c r="B97" s="10">
        <v>43311</v>
      </c>
      <c r="C97" s="11">
        <v>7</v>
      </c>
      <c r="D97" s="9">
        <v>970467</v>
      </c>
      <c r="E97" s="12">
        <v>5963</v>
      </c>
      <c r="F97" s="12">
        <v>460</v>
      </c>
      <c r="G97" s="9" t="s">
        <v>1</v>
      </c>
      <c r="H97" s="9">
        <v>1</v>
      </c>
      <c r="I97" s="9" t="s">
        <v>37</v>
      </c>
      <c r="J97" s="9" t="s">
        <v>14</v>
      </c>
      <c r="K97" s="13">
        <f t="shared" si="6"/>
        <v>2.1</v>
      </c>
      <c r="L97" s="12">
        <f t="shared" si="7"/>
        <v>700</v>
      </c>
      <c r="M97" s="14">
        <f t="shared" si="8"/>
        <v>219.04999999999998</v>
      </c>
      <c r="N97" s="14">
        <f t="shared" si="9"/>
        <v>0.66</v>
      </c>
      <c r="O97" s="15">
        <f t="shared" si="10"/>
        <v>7.72</v>
      </c>
      <c r="P97" s="35" t="str">
        <f t="shared" si="11"/>
        <v>D;&gt;5</v>
      </c>
    </row>
    <row r="98" spans="1:16">
      <c r="A98" s="9" t="s">
        <v>30</v>
      </c>
      <c r="B98" s="10">
        <v>43404</v>
      </c>
      <c r="C98" s="11">
        <v>10</v>
      </c>
      <c r="D98" s="9">
        <v>970565</v>
      </c>
      <c r="E98" s="12">
        <v>6062</v>
      </c>
      <c r="F98" s="12">
        <v>461</v>
      </c>
      <c r="G98" s="9" t="s">
        <v>1</v>
      </c>
      <c r="H98" s="9">
        <v>2</v>
      </c>
      <c r="I98" s="9" t="s">
        <v>37</v>
      </c>
      <c r="J98" s="9" t="s">
        <v>16</v>
      </c>
      <c r="K98" s="13">
        <f t="shared" si="6"/>
        <v>4.2</v>
      </c>
      <c r="L98" s="12">
        <f t="shared" si="7"/>
        <v>1399</v>
      </c>
      <c r="M98" s="14">
        <f t="shared" si="8"/>
        <v>109.77000000000001</v>
      </c>
      <c r="N98" s="14">
        <f t="shared" si="9"/>
        <v>0.33</v>
      </c>
      <c r="O98" s="15">
        <f t="shared" si="10"/>
        <v>7.6099999999999994</v>
      </c>
      <c r="P98" s="35" t="str">
        <f t="shared" si="11"/>
        <v>D;&gt;5</v>
      </c>
    </row>
    <row r="99" spans="1:16">
      <c r="A99" s="9" t="s">
        <v>32</v>
      </c>
      <c r="B99" s="10">
        <v>43434</v>
      </c>
      <c r="C99" s="11">
        <v>11</v>
      </c>
      <c r="D99" s="9">
        <v>970650</v>
      </c>
      <c r="E99" s="12">
        <v>22583</v>
      </c>
      <c r="F99" s="12">
        <v>1680</v>
      </c>
      <c r="G99" s="9" t="s">
        <v>0</v>
      </c>
      <c r="H99" s="9">
        <v>26</v>
      </c>
      <c r="I99" s="9" t="s">
        <v>40</v>
      </c>
      <c r="J99" s="9" t="s">
        <v>46</v>
      </c>
      <c r="K99" s="13">
        <f t="shared" si="6"/>
        <v>54.6</v>
      </c>
      <c r="L99" s="12">
        <f t="shared" si="7"/>
        <v>18182</v>
      </c>
      <c r="M99" s="14">
        <f t="shared" si="8"/>
        <v>30.770000000000003</v>
      </c>
      <c r="N99" s="14">
        <f t="shared" si="9"/>
        <v>9.9999999999999992E-2</v>
      </c>
      <c r="O99" s="15">
        <f t="shared" si="10"/>
        <v>7.4399999999999995</v>
      </c>
      <c r="P99" s="35" t="str">
        <f t="shared" si="11"/>
        <v>D;&gt;5</v>
      </c>
    </row>
    <row r="100" spans="1:16">
      <c r="A100" s="9" t="s">
        <v>33</v>
      </c>
      <c r="B100" s="10">
        <v>43465</v>
      </c>
      <c r="C100" s="11">
        <v>12</v>
      </c>
      <c r="D100" s="9">
        <v>970704</v>
      </c>
      <c r="E100" s="12">
        <v>6110</v>
      </c>
      <c r="F100" s="12">
        <v>451</v>
      </c>
      <c r="G100" s="9" t="s">
        <v>1</v>
      </c>
      <c r="H100" s="9">
        <v>2</v>
      </c>
      <c r="I100" s="9" t="s">
        <v>37</v>
      </c>
      <c r="J100" s="9" t="s">
        <v>14</v>
      </c>
      <c r="K100" s="13">
        <f t="shared" si="6"/>
        <v>4.2</v>
      </c>
      <c r="L100" s="12">
        <f t="shared" si="7"/>
        <v>1399</v>
      </c>
      <c r="M100" s="14">
        <f t="shared" si="8"/>
        <v>107.39</v>
      </c>
      <c r="N100" s="14">
        <f t="shared" si="9"/>
        <v>0.33</v>
      </c>
      <c r="O100" s="15">
        <f t="shared" si="10"/>
        <v>7.39</v>
      </c>
      <c r="P100" s="35" t="str">
        <f t="shared" si="11"/>
        <v>D;&gt;5</v>
      </c>
    </row>
    <row r="101" spans="1:16">
      <c r="A101" s="9" t="s">
        <v>25</v>
      </c>
      <c r="B101" s="10">
        <v>43236</v>
      </c>
      <c r="C101" s="11">
        <v>5</v>
      </c>
      <c r="D101" s="9">
        <v>970262</v>
      </c>
      <c r="E101" s="12">
        <v>6240</v>
      </c>
      <c r="F101" s="12">
        <v>460</v>
      </c>
      <c r="G101" s="9" t="s">
        <v>1</v>
      </c>
      <c r="H101" s="9">
        <v>1</v>
      </c>
      <c r="I101" s="9" t="s">
        <v>37</v>
      </c>
      <c r="J101" s="9" t="s">
        <v>14</v>
      </c>
      <c r="K101" s="13">
        <f t="shared" si="6"/>
        <v>2.1</v>
      </c>
      <c r="L101" s="12">
        <f t="shared" si="7"/>
        <v>700</v>
      </c>
      <c r="M101" s="14">
        <f t="shared" si="8"/>
        <v>219.04999999999998</v>
      </c>
      <c r="N101" s="14">
        <f t="shared" si="9"/>
        <v>0.66</v>
      </c>
      <c r="O101" s="15">
        <f t="shared" si="10"/>
        <v>7.38</v>
      </c>
      <c r="P101" s="35" t="str">
        <f t="shared" si="11"/>
        <v>D;&gt;5</v>
      </c>
    </row>
    <row r="102" spans="1:16">
      <c r="A102" s="9" t="s">
        <v>24</v>
      </c>
      <c r="B102" s="10">
        <v>43117</v>
      </c>
      <c r="C102" s="11">
        <v>1</v>
      </c>
      <c r="D102" s="9">
        <v>970014</v>
      </c>
      <c r="E102" s="12">
        <v>1898</v>
      </c>
      <c r="F102" s="12">
        <v>140</v>
      </c>
      <c r="G102" s="9" t="s">
        <v>1</v>
      </c>
      <c r="H102" s="9">
        <v>1</v>
      </c>
      <c r="I102" s="9" t="s">
        <v>38</v>
      </c>
      <c r="J102" s="9" t="s">
        <v>14</v>
      </c>
      <c r="K102" s="13">
        <f t="shared" si="6"/>
        <v>2.1</v>
      </c>
      <c r="L102" s="12">
        <f t="shared" si="7"/>
        <v>700</v>
      </c>
      <c r="M102" s="14">
        <f t="shared" si="8"/>
        <v>66.67</v>
      </c>
      <c r="N102" s="14">
        <f t="shared" si="9"/>
        <v>0.2</v>
      </c>
      <c r="O102" s="15">
        <f t="shared" si="10"/>
        <v>7.38</v>
      </c>
      <c r="P102" s="35" t="str">
        <f t="shared" si="11"/>
        <v>D;&gt;5</v>
      </c>
    </row>
    <row r="103" spans="1:16">
      <c r="A103" s="9" t="s">
        <v>35</v>
      </c>
      <c r="B103" s="10">
        <v>43136</v>
      </c>
      <c r="C103" s="11">
        <v>2</v>
      </c>
      <c r="D103" s="9">
        <v>970051</v>
      </c>
      <c r="E103" s="12">
        <v>14041</v>
      </c>
      <c r="F103" s="12">
        <v>1034</v>
      </c>
      <c r="G103" s="9" t="s">
        <v>1</v>
      </c>
      <c r="H103" s="9">
        <v>5</v>
      </c>
      <c r="I103" s="9" t="s">
        <v>37</v>
      </c>
      <c r="J103" s="9" t="s">
        <v>14</v>
      </c>
      <c r="K103" s="13">
        <f t="shared" si="6"/>
        <v>10.5</v>
      </c>
      <c r="L103" s="12">
        <f t="shared" si="7"/>
        <v>3497</v>
      </c>
      <c r="M103" s="14">
        <f t="shared" si="8"/>
        <v>98.48</v>
      </c>
      <c r="N103" s="14">
        <f t="shared" si="9"/>
        <v>0.3</v>
      </c>
      <c r="O103" s="15">
        <f t="shared" si="10"/>
        <v>7.37</v>
      </c>
      <c r="P103" s="35" t="str">
        <f t="shared" si="11"/>
        <v>D;&gt;5</v>
      </c>
    </row>
    <row r="104" spans="1:16">
      <c r="A104" s="9" t="s">
        <v>25</v>
      </c>
      <c r="B104" s="10">
        <v>43362</v>
      </c>
      <c r="C104" s="11">
        <v>9</v>
      </c>
      <c r="D104" s="9">
        <v>970503</v>
      </c>
      <c r="E104" s="12">
        <v>8539</v>
      </c>
      <c r="F104" s="12">
        <v>628</v>
      </c>
      <c r="G104" s="9" t="s">
        <v>1</v>
      </c>
      <c r="H104" s="9">
        <v>2</v>
      </c>
      <c r="I104" s="9" t="s">
        <v>43</v>
      </c>
      <c r="J104" s="9" t="s">
        <v>18</v>
      </c>
      <c r="K104" s="13">
        <f t="shared" si="6"/>
        <v>4.2</v>
      </c>
      <c r="L104" s="12">
        <f t="shared" si="7"/>
        <v>1399</v>
      </c>
      <c r="M104" s="14">
        <f t="shared" si="8"/>
        <v>149.53</v>
      </c>
      <c r="N104" s="14">
        <f t="shared" si="9"/>
        <v>0.45</v>
      </c>
      <c r="O104" s="15">
        <f t="shared" si="10"/>
        <v>7.3599999999999994</v>
      </c>
      <c r="P104" s="35" t="str">
        <f t="shared" si="11"/>
        <v>D;&gt;5</v>
      </c>
    </row>
    <row r="105" spans="1:16">
      <c r="A105" s="9" t="s">
        <v>24</v>
      </c>
      <c r="B105" s="10">
        <v>43354</v>
      </c>
      <c r="C105" s="11">
        <v>9</v>
      </c>
      <c r="D105" s="9">
        <v>970484</v>
      </c>
      <c r="E105" s="12">
        <v>12708</v>
      </c>
      <c r="F105" s="12">
        <v>930</v>
      </c>
      <c r="G105" s="9" t="s">
        <v>1</v>
      </c>
      <c r="H105" s="9">
        <v>3</v>
      </c>
      <c r="I105" s="9" t="s">
        <v>40</v>
      </c>
      <c r="J105" s="9" t="s">
        <v>17</v>
      </c>
      <c r="K105" s="13">
        <f t="shared" si="6"/>
        <v>6.3000000000000007</v>
      </c>
      <c r="L105" s="12">
        <f t="shared" si="7"/>
        <v>2098</v>
      </c>
      <c r="M105" s="14">
        <f t="shared" si="8"/>
        <v>147.62</v>
      </c>
      <c r="N105" s="14">
        <f t="shared" si="9"/>
        <v>0.45</v>
      </c>
      <c r="O105" s="15">
        <f t="shared" si="10"/>
        <v>7.3199999999999994</v>
      </c>
      <c r="P105" s="35" t="str">
        <f t="shared" si="11"/>
        <v>D;&gt;5</v>
      </c>
    </row>
    <row r="106" spans="1:16">
      <c r="A106" s="9" t="s">
        <v>26</v>
      </c>
      <c r="B106" s="10">
        <v>43283</v>
      </c>
      <c r="C106" s="11">
        <v>7</v>
      </c>
      <c r="D106" s="9">
        <v>970390</v>
      </c>
      <c r="E106" s="12">
        <v>26117</v>
      </c>
      <c r="F106" s="12">
        <v>1900</v>
      </c>
      <c r="G106" s="9" t="s">
        <v>0</v>
      </c>
      <c r="H106" s="9">
        <v>26</v>
      </c>
      <c r="I106" s="9" t="s">
        <v>40</v>
      </c>
      <c r="J106" s="9" t="s">
        <v>19</v>
      </c>
      <c r="K106" s="13">
        <f t="shared" si="6"/>
        <v>54.6</v>
      </c>
      <c r="L106" s="12">
        <f t="shared" si="7"/>
        <v>18182</v>
      </c>
      <c r="M106" s="14">
        <f t="shared" si="8"/>
        <v>34.799999999999997</v>
      </c>
      <c r="N106" s="14">
        <f t="shared" si="9"/>
        <v>0.11</v>
      </c>
      <c r="O106" s="15">
        <f t="shared" si="10"/>
        <v>7.2799999999999994</v>
      </c>
      <c r="P106" s="35" t="str">
        <f t="shared" si="11"/>
        <v>D;&gt;5</v>
      </c>
    </row>
    <row r="107" spans="1:16">
      <c r="A107" s="9" t="s">
        <v>25</v>
      </c>
      <c r="B107" s="10">
        <v>43305</v>
      </c>
      <c r="C107" s="11">
        <v>7</v>
      </c>
      <c r="D107" s="9">
        <v>70508</v>
      </c>
      <c r="E107" s="12">
        <v>3937</v>
      </c>
      <c r="F107" s="12">
        <v>286</v>
      </c>
      <c r="G107" s="9" t="s">
        <v>1</v>
      </c>
      <c r="H107" s="9">
        <v>1</v>
      </c>
      <c r="I107" s="9" t="s">
        <v>37</v>
      </c>
      <c r="J107" s="9" t="s">
        <v>14</v>
      </c>
      <c r="K107" s="13">
        <f t="shared" si="6"/>
        <v>2.1</v>
      </c>
      <c r="L107" s="12">
        <f t="shared" si="7"/>
        <v>700</v>
      </c>
      <c r="M107" s="14">
        <f t="shared" si="8"/>
        <v>136.19999999999999</v>
      </c>
      <c r="N107" s="14">
        <f t="shared" si="9"/>
        <v>0.41000000000000003</v>
      </c>
      <c r="O107" s="15">
        <f t="shared" si="10"/>
        <v>7.27</v>
      </c>
      <c r="P107" s="35" t="str">
        <f t="shared" si="11"/>
        <v>D;&gt;5</v>
      </c>
    </row>
    <row r="108" spans="1:16">
      <c r="A108" s="9" t="s">
        <v>26</v>
      </c>
      <c r="B108" s="10">
        <v>43305</v>
      </c>
      <c r="C108" s="11">
        <v>7</v>
      </c>
      <c r="D108" s="9">
        <v>970448</v>
      </c>
      <c r="E108" s="12">
        <v>24863</v>
      </c>
      <c r="F108" s="12">
        <v>1790</v>
      </c>
      <c r="G108" s="9" t="s">
        <v>0</v>
      </c>
      <c r="H108" s="9">
        <v>26</v>
      </c>
      <c r="I108" s="9" t="s">
        <v>43</v>
      </c>
      <c r="J108" s="9" t="s">
        <v>19</v>
      </c>
      <c r="K108" s="13">
        <f t="shared" si="6"/>
        <v>54.6</v>
      </c>
      <c r="L108" s="12">
        <f t="shared" si="7"/>
        <v>18182</v>
      </c>
      <c r="M108" s="14">
        <f t="shared" si="8"/>
        <v>32.79</v>
      </c>
      <c r="N108" s="14">
        <f t="shared" si="9"/>
        <v>9.9999999999999992E-2</v>
      </c>
      <c r="O108" s="15">
        <f t="shared" si="10"/>
        <v>7.2</v>
      </c>
      <c r="P108" s="35" t="str">
        <f t="shared" si="11"/>
        <v>D;&gt;5</v>
      </c>
    </row>
    <row r="109" spans="1:16">
      <c r="A109" s="9" t="s">
        <v>25</v>
      </c>
      <c r="B109" s="10">
        <v>43239</v>
      </c>
      <c r="C109" s="11">
        <v>5</v>
      </c>
      <c r="D109" s="9">
        <v>70267</v>
      </c>
      <c r="E109" s="12">
        <v>25046</v>
      </c>
      <c r="F109" s="12">
        <v>1800</v>
      </c>
      <c r="G109" s="9" t="s">
        <v>0</v>
      </c>
      <c r="H109" s="9">
        <v>11</v>
      </c>
      <c r="I109" s="9" t="s">
        <v>37</v>
      </c>
      <c r="J109" s="9" t="s">
        <v>14</v>
      </c>
      <c r="K109" s="13">
        <f t="shared" si="6"/>
        <v>23.1</v>
      </c>
      <c r="L109" s="12">
        <f t="shared" si="7"/>
        <v>7693</v>
      </c>
      <c r="M109" s="14">
        <f t="shared" si="8"/>
        <v>77.930000000000007</v>
      </c>
      <c r="N109" s="14">
        <f t="shared" si="9"/>
        <v>0.24000000000000002</v>
      </c>
      <c r="O109" s="15">
        <f t="shared" si="10"/>
        <v>7.1899999999999995</v>
      </c>
      <c r="P109" s="35" t="str">
        <f t="shared" si="11"/>
        <v>D;&gt;5</v>
      </c>
    </row>
    <row r="110" spans="1:16">
      <c r="A110" s="9" t="s">
        <v>22</v>
      </c>
      <c r="B110" s="10">
        <v>43434</v>
      </c>
      <c r="C110" s="11">
        <v>11</v>
      </c>
      <c r="D110" s="9">
        <v>970658</v>
      </c>
      <c r="E110" s="12">
        <v>7121</v>
      </c>
      <c r="F110" s="12">
        <v>500</v>
      </c>
      <c r="G110" s="9" t="s">
        <v>1</v>
      </c>
      <c r="H110" s="9">
        <v>2</v>
      </c>
      <c r="I110" s="9" t="s">
        <v>37</v>
      </c>
      <c r="J110" s="9" t="s">
        <v>14</v>
      </c>
      <c r="K110" s="13">
        <f t="shared" si="6"/>
        <v>4.2</v>
      </c>
      <c r="L110" s="12">
        <f t="shared" si="7"/>
        <v>1399</v>
      </c>
      <c r="M110" s="14">
        <f t="shared" si="8"/>
        <v>119.05000000000001</v>
      </c>
      <c r="N110" s="14">
        <f t="shared" si="9"/>
        <v>0.36</v>
      </c>
      <c r="O110" s="15">
        <f t="shared" si="10"/>
        <v>7.0299999999999994</v>
      </c>
      <c r="P110" s="35" t="str">
        <f t="shared" si="11"/>
        <v>D;&gt;5</v>
      </c>
    </row>
    <row r="111" spans="1:16">
      <c r="A111" s="9" t="s">
        <v>24</v>
      </c>
      <c r="B111" s="10">
        <v>43122</v>
      </c>
      <c r="C111" s="11">
        <v>1</v>
      </c>
      <c r="D111" s="9">
        <v>3901</v>
      </c>
      <c r="E111" s="12">
        <v>30585</v>
      </c>
      <c r="F111" s="12">
        <v>2150</v>
      </c>
      <c r="G111" s="9" t="s">
        <v>0</v>
      </c>
      <c r="H111" s="9">
        <v>18</v>
      </c>
      <c r="I111" s="9" t="s">
        <v>37</v>
      </c>
      <c r="J111" s="9" t="s">
        <v>14</v>
      </c>
      <c r="K111" s="13">
        <f t="shared" si="6"/>
        <v>37.800000000000004</v>
      </c>
      <c r="L111" s="12">
        <f t="shared" si="7"/>
        <v>12588</v>
      </c>
      <c r="M111" s="14">
        <f t="shared" si="8"/>
        <v>56.879999999999995</v>
      </c>
      <c r="N111" s="14">
        <f t="shared" si="9"/>
        <v>0.18000000000000002</v>
      </c>
      <c r="O111" s="15">
        <f t="shared" si="10"/>
        <v>7.0299999999999994</v>
      </c>
      <c r="P111" s="35" t="str">
        <f t="shared" si="11"/>
        <v>D;&gt;5</v>
      </c>
    </row>
    <row r="112" spans="1:16">
      <c r="A112" s="9" t="s">
        <v>33</v>
      </c>
      <c r="B112" s="10">
        <v>43404</v>
      </c>
      <c r="C112" s="11">
        <v>10</v>
      </c>
      <c r="D112" s="9">
        <v>970585</v>
      </c>
      <c r="E112" s="12">
        <v>2501</v>
      </c>
      <c r="F112" s="12">
        <v>174</v>
      </c>
      <c r="G112" s="9" t="s">
        <v>1</v>
      </c>
      <c r="H112" s="9">
        <v>1</v>
      </c>
      <c r="I112" s="9" t="s">
        <v>37</v>
      </c>
      <c r="J112" s="9" t="s">
        <v>14</v>
      </c>
      <c r="K112" s="13">
        <f t="shared" si="6"/>
        <v>2.1</v>
      </c>
      <c r="L112" s="12">
        <f t="shared" si="7"/>
        <v>700</v>
      </c>
      <c r="M112" s="14">
        <f t="shared" si="8"/>
        <v>82.86</v>
      </c>
      <c r="N112" s="14">
        <f t="shared" si="9"/>
        <v>0.25</v>
      </c>
      <c r="O112" s="15">
        <f t="shared" si="10"/>
        <v>6.96</v>
      </c>
      <c r="P112" s="35" t="str">
        <f t="shared" si="11"/>
        <v>D;&gt;5</v>
      </c>
    </row>
    <row r="113" spans="1:16">
      <c r="A113" s="9" t="s">
        <v>24</v>
      </c>
      <c r="B113" s="10">
        <v>43397</v>
      </c>
      <c r="C113" s="11">
        <v>10</v>
      </c>
      <c r="D113" s="9">
        <v>970598</v>
      </c>
      <c r="E113" s="12">
        <v>2886</v>
      </c>
      <c r="F113" s="12">
        <v>200</v>
      </c>
      <c r="G113" s="9" t="s">
        <v>1</v>
      </c>
      <c r="H113" s="9">
        <v>1</v>
      </c>
      <c r="I113" s="9" t="s">
        <v>40</v>
      </c>
      <c r="J113" s="9" t="s">
        <v>17</v>
      </c>
      <c r="K113" s="13">
        <f t="shared" si="6"/>
        <v>2.1</v>
      </c>
      <c r="L113" s="12">
        <f t="shared" si="7"/>
        <v>700</v>
      </c>
      <c r="M113" s="14">
        <f t="shared" si="8"/>
        <v>95.240000000000009</v>
      </c>
      <c r="N113" s="14">
        <f t="shared" si="9"/>
        <v>0.29000000000000004</v>
      </c>
      <c r="O113" s="15">
        <f t="shared" si="10"/>
        <v>6.9399999999999995</v>
      </c>
      <c r="P113" s="35" t="str">
        <f t="shared" si="11"/>
        <v>D;&gt;5</v>
      </c>
    </row>
    <row r="114" spans="1:16">
      <c r="A114" s="9" t="s">
        <v>32</v>
      </c>
      <c r="B114" s="10">
        <v>43236</v>
      </c>
      <c r="C114" s="11">
        <v>5</v>
      </c>
      <c r="D114" s="9">
        <v>970258</v>
      </c>
      <c r="E114" s="12">
        <v>22803</v>
      </c>
      <c r="F114" s="12">
        <v>1550</v>
      </c>
      <c r="G114" s="9" t="s">
        <v>0</v>
      </c>
      <c r="H114" s="9">
        <v>26</v>
      </c>
      <c r="I114" s="9" t="s">
        <v>43</v>
      </c>
      <c r="J114" s="9" t="s">
        <v>46</v>
      </c>
      <c r="K114" s="13">
        <f t="shared" si="6"/>
        <v>54.6</v>
      </c>
      <c r="L114" s="12">
        <f t="shared" si="7"/>
        <v>18182</v>
      </c>
      <c r="M114" s="14">
        <f t="shared" si="8"/>
        <v>28.39</v>
      </c>
      <c r="N114" s="14">
        <f t="shared" si="9"/>
        <v>0.09</v>
      </c>
      <c r="O114" s="15">
        <f t="shared" si="10"/>
        <v>6.8</v>
      </c>
      <c r="P114" s="35" t="str">
        <f t="shared" si="11"/>
        <v>D;&gt;5</v>
      </c>
    </row>
    <row r="115" spans="1:16">
      <c r="A115" s="9" t="s">
        <v>30</v>
      </c>
      <c r="B115" s="10">
        <v>43434</v>
      </c>
      <c r="C115" s="11">
        <v>11</v>
      </c>
      <c r="D115" s="9">
        <v>970691</v>
      </c>
      <c r="E115" s="12">
        <v>3333</v>
      </c>
      <c r="F115" s="12">
        <v>226</v>
      </c>
      <c r="G115" s="9" t="s">
        <v>1</v>
      </c>
      <c r="H115" s="9">
        <v>1</v>
      </c>
      <c r="I115" s="9" t="s">
        <v>37</v>
      </c>
      <c r="J115" s="9" t="s">
        <v>16</v>
      </c>
      <c r="K115" s="13">
        <f t="shared" si="6"/>
        <v>2.1</v>
      </c>
      <c r="L115" s="12">
        <f t="shared" si="7"/>
        <v>700</v>
      </c>
      <c r="M115" s="14">
        <f t="shared" si="8"/>
        <v>107.62</v>
      </c>
      <c r="N115" s="14">
        <f t="shared" si="9"/>
        <v>0.33</v>
      </c>
      <c r="O115" s="15">
        <f t="shared" si="10"/>
        <v>6.79</v>
      </c>
      <c r="P115" s="35" t="str">
        <f t="shared" si="11"/>
        <v>D;&gt;5</v>
      </c>
    </row>
    <row r="116" spans="1:16">
      <c r="A116" s="9" t="s">
        <v>33</v>
      </c>
      <c r="B116" s="10">
        <v>43355</v>
      </c>
      <c r="C116" s="11">
        <v>9</v>
      </c>
      <c r="D116" s="9">
        <v>970485</v>
      </c>
      <c r="E116" s="12">
        <v>2642</v>
      </c>
      <c r="F116" s="12">
        <v>175</v>
      </c>
      <c r="G116" s="9" t="s">
        <v>1</v>
      </c>
      <c r="H116" s="9">
        <v>1</v>
      </c>
      <c r="I116" s="9" t="s">
        <v>37</v>
      </c>
      <c r="J116" s="9" t="s">
        <v>14</v>
      </c>
      <c r="K116" s="13">
        <f t="shared" si="6"/>
        <v>2.1</v>
      </c>
      <c r="L116" s="12">
        <f t="shared" si="7"/>
        <v>700</v>
      </c>
      <c r="M116" s="14">
        <f t="shared" si="8"/>
        <v>83.34</v>
      </c>
      <c r="N116" s="14">
        <f t="shared" si="9"/>
        <v>0.25</v>
      </c>
      <c r="O116" s="15">
        <f t="shared" si="10"/>
        <v>6.63</v>
      </c>
      <c r="P116" s="35" t="str">
        <f t="shared" si="11"/>
        <v>D;&gt;5</v>
      </c>
    </row>
    <row r="117" spans="1:16">
      <c r="A117" s="9" t="s">
        <v>31</v>
      </c>
      <c r="B117" s="10">
        <v>43404</v>
      </c>
      <c r="C117" s="11">
        <v>10</v>
      </c>
      <c r="D117" s="9">
        <v>970614</v>
      </c>
      <c r="E117" s="12">
        <v>7317</v>
      </c>
      <c r="F117" s="12">
        <v>480</v>
      </c>
      <c r="G117" s="9" t="s">
        <v>1</v>
      </c>
      <c r="H117" s="9">
        <v>2</v>
      </c>
      <c r="I117" s="9" t="s">
        <v>40</v>
      </c>
      <c r="J117" s="9" t="s">
        <v>16</v>
      </c>
      <c r="K117" s="13">
        <f t="shared" si="6"/>
        <v>4.2</v>
      </c>
      <c r="L117" s="12">
        <f t="shared" si="7"/>
        <v>1399</v>
      </c>
      <c r="M117" s="14">
        <f t="shared" si="8"/>
        <v>114.29</v>
      </c>
      <c r="N117" s="14">
        <f t="shared" si="9"/>
        <v>0.35000000000000003</v>
      </c>
      <c r="O117" s="15">
        <f t="shared" si="10"/>
        <v>6.5699999999999994</v>
      </c>
      <c r="P117" s="35" t="str">
        <f t="shared" si="11"/>
        <v>D;&gt;5</v>
      </c>
    </row>
    <row r="118" spans="1:16">
      <c r="A118" s="9" t="s">
        <v>22</v>
      </c>
      <c r="B118" s="10">
        <v>43434</v>
      </c>
      <c r="C118" s="11">
        <v>11</v>
      </c>
      <c r="D118" s="9">
        <v>970630</v>
      </c>
      <c r="E118" s="12">
        <v>3028</v>
      </c>
      <c r="F118" s="12">
        <v>196</v>
      </c>
      <c r="G118" s="9" t="s">
        <v>1</v>
      </c>
      <c r="H118" s="9">
        <v>1</v>
      </c>
      <c r="I118" s="9" t="s">
        <v>37</v>
      </c>
      <c r="J118" s="9" t="s">
        <v>14</v>
      </c>
      <c r="K118" s="13">
        <f t="shared" si="6"/>
        <v>2.1</v>
      </c>
      <c r="L118" s="12">
        <f t="shared" si="7"/>
        <v>700</v>
      </c>
      <c r="M118" s="14">
        <f t="shared" si="8"/>
        <v>93.34</v>
      </c>
      <c r="N118" s="14">
        <f t="shared" si="9"/>
        <v>0.28000000000000003</v>
      </c>
      <c r="O118" s="15">
        <f t="shared" si="10"/>
        <v>6.4799999999999995</v>
      </c>
      <c r="P118" s="35" t="str">
        <f t="shared" si="11"/>
        <v>D;&gt;5</v>
      </c>
    </row>
    <row r="119" spans="1:16">
      <c r="A119" s="9" t="s">
        <v>22</v>
      </c>
      <c r="B119" s="10">
        <v>43465</v>
      </c>
      <c r="C119" s="11">
        <v>12</v>
      </c>
      <c r="D119" s="9">
        <v>970702</v>
      </c>
      <c r="E119" s="12">
        <v>29629</v>
      </c>
      <c r="F119" s="12">
        <v>1900</v>
      </c>
      <c r="G119" s="9" t="s">
        <v>0</v>
      </c>
      <c r="H119" s="9">
        <v>26</v>
      </c>
      <c r="I119" s="9" t="s">
        <v>40</v>
      </c>
      <c r="J119" s="9" t="s">
        <v>19</v>
      </c>
      <c r="K119" s="13">
        <f t="shared" si="6"/>
        <v>54.6</v>
      </c>
      <c r="L119" s="12">
        <f t="shared" si="7"/>
        <v>18182</v>
      </c>
      <c r="M119" s="14">
        <f t="shared" si="8"/>
        <v>34.799999999999997</v>
      </c>
      <c r="N119" s="14">
        <f t="shared" si="9"/>
        <v>0.11</v>
      </c>
      <c r="O119" s="15">
        <f t="shared" si="10"/>
        <v>6.42</v>
      </c>
      <c r="P119" s="35" t="str">
        <f t="shared" si="11"/>
        <v>D;&gt;5</v>
      </c>
    </row>
    <row r="120" spans="1:16">
      <c r="A120" s="9" t="s">
        <v>28</v>
      </c>
      <c r="B120" s="10">
        <v>43152</v>
      </c>
      <c r="C120" s="11">
        <v>2</v>
      </c>
      <c r="D120" s="9">
        <v>970074</v>
      </c>
      <c r="E120" s="12">
        <v>10211</v>
      </c>
      <c r="F120" s="12">
        <v>653</v>
      </c>
      <c r="G120" s="9" t="s">
        <v>1</v>
      </c>
      <c r="H120" s="9">
        <v>2</v>
      </c>
      <c r="I120" s="9" t="s">
        <v>40</v>
      </c>
      <c r="J120" s="9" t="s">
        <v>16</v>
      </c>
      <c r="K120" s="13">
        <f t="shared" si="6"/>
        <v>4.2</v>
      </c>
      <c r="L120" s="12">
        <f t="shared" si="7"/>
        <v>1399</v>
      </c>
      <c r="M120" s="14">
        <f t="shared" si="8"/>
        <v>155.47999999999999</v>
      </c>
      <c r="N120" s="14">
        <f t="shared" si="9"/>
        <v>0.47000000000000003</v>
      </c>
      <c r="O120" s="15">
        <f t="shared" si="10"/>
        <v>6.3999999999999995</v>
      </c>
      <c r="P120" s="35" t="str">
        <f t="shared" si="11"/>
        <v>D;&gt;5</v>
      </c>
    </row>
    <row r="121" spans="1:16">
      <c r="A121" s="9" t="s">
        <v>23</v>
      </c>
      <c r="B121" s="10">
        <v>43271</v>
      </c>
      <c r="C121" s="11">
        <v>6</v>
      </c>
      <c r="D121" s="9">
        <v>970358</v>
      </c>
      <c r="E121" s="12">
        <v>3079</v>
      </c>
      <c r="F121" s="12">
        <v>196</v>
      </c>
      <c r="G121" s="9" t="s">
        <v>1</v>
      </c>
      <c r="H121" s="9">
        <v>1</v>
      </c>
      <c r="I121" s="9" t="s">
        <v>37</v>
      </c>
      <c r="J121" s="9" t="s">
        <v>14</v>
      </c>
      <c r="K121" s="13">
        <f t="shared" si="6"/>
        <v>2.1</v>
      </c>
      <c r="L121" s="12">
        <f t="shared" si="7"/>
        <v>700</v>
      </c>
      <c r="M121" s="14">
        <f t="shared" si="8"/>
        <v>93.34</v>
      </c>
      <c r="N121" s="14">
        <f t="shared" si="9"/>
        <v>0.28000000000000003</v>
      </c>
      <c r="O121" s="15">
        <f t="shared" si="10"/>
        <v>6.37</v>
      </c>
      <c r="P121" s="35" t="str">
        <f t="shared" si="11"/>
        <v>D;&gt;5</v>
      </c>
    </row>
    <row r="122" spans="1:16">
      <c r="A122" s="9" t="s">
        <v>25</v>
      </c>
      <c r="B122" s="10">
        <v>43172</v>
      </c>
      <c r="C122" s="11">
        <v>3</v>
      </c>
      <c r="D122" s="9">
        <v>197120</v>
      </c>
      <c r="E122" s="12">
        <v>16650</v>
      </c>
      <c r="F122" s="12">
        <v>1058</v>
      </c>
      <c r="G122" s="9" t="s">
        <v>0</v>
      </c>
      <c r="H122" s="9">
        <v>7</v>
      </c>
      <c r="I122" s="9" t="s">
        <v>37</v>
      </c>
      <c r="J122" s="9" t="s">
        <v>14</v>
      </c>
      <c r="K122" s="13">
        <f t="shared" si="6"/>
        <v>14.700000000000001</v>
      </c>
      <c r="L122" s="12">
        <f t="shared" si="7"/>
        <v>4896</v>
      </c>
      <c r="M122" s="14">
        <f t="shared" si="8"/>
        <v>71.98</v>
      </c>
      <c r="N122" s="14">
        <f t="shared" si="9"/>
        <v>0.22</v>
      </c>
      <c r="O122" s="15">
        <f t="shared" si="10"/>
        <v>6.3599999999999994</v>
      </c>
      <c r="P122" s="35" t="str">
        <f t="shared" si="11"/>
        <v>D;&gt;5</v>
      </c>
    </row>
    <row r="123" spans="1:16">
      <c r="A123" s="9" t="s">
        <v>26</v>
      </c>
      <c r="B123" s="10">
        <v>43285</v>
      </c>
      <c r="C123" s="11">
        <v>7</v>
      </c>
      <c r="D123" s="9">
        <v>970401</v>
      </c>
      <c r="E123" s="12">
        <v>9704</v>
      </c>
      <c r="F123" s="12">
        <v>617</v>
      </c>
      <c r="G123" s="9" t="s">
        <v>1</v>
      </c>
      <c r="H123" s="9">
        <v>7</v>
      </c>
      <c r="I123" s="9" t="s">
        <v>40</v>
      </c>
      <c r="J123" s="9" t="s">
        <v>17</v>
      </c>
      <c r="K123" s="13">
        <f t="shared" si="6"/>
        <v>14.700000000000001</v>
      </c>
      <c r="L123" s="12">
        <f t="shared" si="7"/>
        <v>4896</v>
      </c>
      <c r="M123" s="14">
        <f t="shared" si="8"/>
        <v>41.98</v>
      </c>
      <c r="N123" s="14">
        <f t="shared" si="9"/>
        <v>0.13</v>
      </c>
      <c r="O123" s="15">
        <f t="shared" si="10"/>
        <v>6.3599999999999994</v>
      </c>
      <c r="P123" s="35" t="str">
        <f t="shared" si="11"/>
        <v>D;&gt;5</v>
      </c>
    </row>
    <row r="124" spans="1:16">
      <c r="A124" s="9" t="s">
        <v>31</v>
      </c>
      <c r="B124" s="10">
        <v>43275</v>
      </c>
      <c r="C124" s="11">
        <v>6</v>
      </c>
      <c r="D124" s="9">
        <v>970370</v>
      </c>
      <c r="E124" s="12">
        <v>43079</v>
      </c>
      <c r="F124" s="12">
        <v>2714</v>
      </c>
      <c r="G124" s="9" t="s">
        <v>0</v>
      </c>
      <c r="H124" s="9">
        <v>16</v>
      </c>
      <c r="I124" s="9" t="s">
        <v>37</v>
      </c>
      <c r="J124" s="9" t="s">
        <v>15</v>
      </c>
      <c r="K124" s="13">
        <f t="shared" si="6"/>
        <v>33.6</v>
      </c>
      <c r="L124" s="12">
        <f t="shared" si="7"/>
        <v>11189</v>
      </c>
      <c r="M124" s="14">
        <f t="shared" si="8"/>
        <v>80.78</v>
      </c>
      <c r="N124" s="14">
        <f t="shared" si="9"/>
        <v>0.25</v>
      </c>
      <c r="O124" s="15">
        <f t="shared" si="10"/>
        <v>6.31</v>
      </c>
      <c r="P124" s="35" t="str">
        <f t="shared" si="11"/>
        <v>D;&gt;5</v>
      </c>
    </row>
    <row r="125" spans="1:16">
      <c r="A125" s="9" t="s">
        <v>23</v>
      </c>
      <c r="B125" s="10">
        <v>43276</v>
      </c>
      <c r="C125" s="11">
        <v>6</v>
      </c>
      <c r="D125" s="9">
        <v>977045</v>
      </c>
      <c r="E125" s="12">
        <v>19006</v>
      </c>
      <c r="F125" s="12">
        <v>1199</v>
      </c>
      <c r="G125" s="9" t="s">
        <v>1</v>
      </c>
      <c r="H125" s="9">
        <v>8</v>
      </c>
      <c r="I125" s="9" t="s">
        <v>37</v>
      </c>
      <c r="J125" s="9" t="s">
        <v>14</v>
      </c>
      <c r="K125" s="13">
        <f t="shared" si="6"/>
        <v>16.8</v>
      </c>
      <c r="L125" s="12">
        <f t="shared" si="7"/>
        <v>5595</v>
      </c>
      <c r="M125" s="14">
        <f t="shared" si="8"/>
        <v>71.37</v>
      </c>
      <c r="N125" s="14">
        <f t="shared" si="9"/>
        <v>0.22</v>
      </c>
      <c r="O125" s="15">
        <f t="shared" si="10"/>
        <v>6.31</v>
      </c>
      <c r="P125" s="35" t="str">
        <f t="shared" si="11"/>
        <v>D;&gt;5</v>
      </c>
    </row>
    <row r="126" spans="1:16">
      <c r="A126" s="9" t="s">
        <v>24</v>
      </c>
      <c r="B126" s="10">
        <v>43269</v>
      </c>
      <c r="C126" s="11">
        <v>6</v>
      </c>
      <c r="D126" s="9">
        <v>970353</v>
      </c>
      <c r="E126" s="12">
        <v>4122</v>
      </c>
      <c r="F126" s="12">
        <v>260</v>
      </c>
      <c r="G126" s="9" t="s">
        <v>1</v>
      </c>
      <c r="H126" s="9">
        <v>2</v>
      </c>
      <c r="I126" s="9" t="s">
        <v>40</v>
      </c>
      <c r="J126" s="9" t="s">
        <v>17</v>
      </c>
      <c r="K126" s="13">
        <f t="shared" si="6"/>
        <v>4.2</v>
      </c>
      <c r="L126" s="12">
        <f t="shared" si="7"/>
        <v>1399</v>
      </c>
      <c r="M126" s="14">
        <f t="shared" si="8"/>
        <v>61.91</v>
      </c>
      <c r="N126" s="14">
        <f t="shared" si="9"/>
        <v>0.19</v>
      </c>
      <c r="O126" s="15">
        <f t="shared" si="10"/>
        <v>6.31</v>
      </c>
      <c r="P126" s="35" t="str">
        <f t="shared" si="11"/>
        <v>D;&gt;5</v>
      </c>
    </row>
    <row r="127" spans="1:16">
      <c r="A127" s="9" t="s">
        <v>23</v>
      </c>
      <c r="B127" s="10">
        <v>43239</v>
      </c>
      <c r="C127" s="11">
        <v>5</v>
      </c>
      <c r="D127" s="9">
        <v>970268</v>
      </c>
      <c r="E127" s="12">
        <v>30279</v>
      </c>
      <c r="F127" s="12">
        <v>1900</v>
      </c>
      <c r="G127" s="9" t="s">
        <v>0</v>
      </c>
      <c r="H127" s="9">
        <v>26</v>
      </c>
      <c r="I127" s="9" t="s">
        <v>40</v>
      </c>
      <c r="J127" s="9" t="s">
        <v>19</v>
      </c>
      <c r="K127" s="13">
        <f t="shared" si="6"/>
        <v>54.6</v>
      </c>
      <c r="L127" s="12">
        <f t="shared" si="7"/>
        <v>18182</v>
      </c>
      <c r="M127" s="14">
        <f t="shared" si="8"/>
        <v>34.799999999999997</v>
      </c>
      <c r="N127" s="14">
        <f t="shared" si="9"/>
        <v>0.11</v>
      </c>
      <c r="O127" s="15">
        <f t="shared" si="10"/>
        <v>6.2799999999999994</v>
      </c>
      <c r="P127" s="35" t="str">
        <f t="shared" si="11"/>
        <v>D;&gt;5</v>
      </c>
    </row>
    <row r="128" spans="1:16">
      <c r="A128" s="9" t="s">
        <v>22</v>
      </c>
      <c r="B128" s="10">
        <v>43434</v>
      </c>
      <c r="C128" s="11">
        <v>11</v>
      </c>
      <c r="D128" s="9">
        <v>970680</v>
      </c>
      <c r="E128" s="12">
        <v>33171</v>
      </c>
      <c r="F128" s="12">
        <v>2077</v>
      </c>
      <c r="G128" s="9" t="s">
        <v>0</v>
      </c>
      <c r="H128" s="9">
        <v>26</v>
      </c>
      <c r="I128" s="9" t="s">
        <v>40</v>
      </c>
      <c r="J128" s="9" t="s">
        <v>19</v>
      </c>
      <c r="K128" s="13">
        <f t="shared" si="6"/>
        <v>54.6</v>
      </c>
      <c r="L128" s="12">
        <f t="shared" si="7"/>
        <v>18182</v>
      </c>
      <c r="M128" s="14">
        <f t="shared" si="8"/>
        <v>38.049999999999997</v>
      </c>
      <c r="N128" s="14">
        <f t="shared" si="9"/>
        <v>0.12</v>
      </c>
      <c r="O128" s="15">
        <f t="shared" si="10"/>
        <v>6.27</v>
      </c>
      <c r="P128" s="35" t="str">
        <f t="shared" si="11"/>
        <v>D;&gt;5</v>
      </c>
    </row>
    <row r="129" spans="1:16">
      <c r="A129" s="9" t="s">
        <v>25</v>
      </c>
      <c r="B129" s="10">
        <v>43152</v>
      </c>
      <c r="C129" s="11">
        <v>2</v>
      </c>
      <c r="D129" s="9">
        <v>970079</v>
      </c>
      <c r="E129" s="12">
        <v>30446</v>
      </c>
      <c r="F129" s="12">
        <v>1900</v>
      </c>
      <c r="G129" s="9" t="s">
        <v>0</v>
      </c>
      <c r="H129" s="9">
        <v>26</v>
      </c>
      <c r="I129" s="9" t="s">
        <v>40</v>
      </c>
      <c r="J129" s="9" t="s">
        <v>19</v>
      </c>
      <c r="K129" s="13">
        <f t="shared" si="6"/>
        <v>54.6</v>
      </c>
      <c r="L129" s="12">
        <f t="shared" si="7"/>
        <v>18182</v>
      </c>
      <c r="M129" s="14">
        <f t="shared" si="8"/>
        <v>34.799999999999997</v>
      </c>
      <c r="N129" s="14">
        <f t="shared" si="9"/>
        <v>0.11</v>
      </c>
      <c r="O129" s="15">
        <f t="shared" si="10"/>
        <v>6.25</v>
      </c>
      <c r="P129" s="35" t="str">
        <f t="shared" si="11"/>
        <v>D;&gt;5</v>
      </c>
    </row>
    <row r="130" spans="1:16">
      <c r="A130" s="9" t="s">
        <v>30</v>
      </c>
      <c r="B130" s="10">
        <v>43299</v>
      </c>
      <c r="C130" s="11">
        <v>7</v>
      </c>
      <c r="D130" s="9">
        <v>970436</v>
      </c>
      <c r="E130" s="12">
        <v>9240</v>
      </c>
      <c r="F130" s="12">
        <v>576</v>
      </c>
      <c r="G130" s="9" t="s">
        <v>1</v>
      </c>
      <c r="H130" s="9">
        <v>3</v>
      </c>
      <c r="I130" s="9" t="s">
        <v>37</v>
      </c>
      <c r="J130" s="9" t="s">
        <v>16</v>
      </c>
      <c r="K130" s="13">
        <f t="shared" ref="K130:K193" si="12">H130*2.1</f>
        <v>6.3000000000000007</v>
      </c>
      <c r="L130" s="12">
        <f t="shared" ref="L130:L193" si="13">ROUNDUP(K130*333,0)</f>
        <v>2098</v>
      </c>
      <c r="M130" s="14">
        <f t="shared" ref="M130:M193" si="14">ROUNDUP(F130/K130,2)</f>
        <v>91.43</v>
      </c>
      <c r="N130" s="14">
        <f t="shared" ref="N130:N193" si="15">ROUNDUP(F130/L130,2)</f>
        <v>0.28000000000000003</v>
      </c>
      <c r="O130" s="15">
        <f t="shared" ref="O130:O193" si="16">ROUNDUP((F130/E130)*100,2)</f>
        <v>6.24</v>
      </c>
      <c r="P130" s="35" t="str">
        <f t="shared" si="11"/>
        <v>D;&gt;5</v>
      </c>
    </row>
    <row r="131" spans="1:16">
      <c r="A131" s="9" t="s">
        <v>32</v>
      </c>
      <c r="B131" s="10">
        <v>43236</v>
      </c>
      <c r="C131" s="11">
        <v>5</v>
      </c>
      <c r="D131" s="9">
        <v>970264</v>
      </c>
      <c r="E131" s="12">
        <v>9703</v>
      </c>
      <c r="F131" s="12">
        <v>604</v>
      </c>
      <c r="G131" s="9" t="s">
        <v>1</v>
      </c>
      <c r="H131" s="9">
        <v>5</v>
      </c>
      <c r="I131" s="9" t="s">
        <v>37</v>
      </c>
      <c r="J131" s="9" t="s">
        <v>16</v>
      </c>
      <c r="K131" s="13">
        <f t="shared" si="12"/>
        <v>10.5</v>
      </c>
      <c r="L131" s="12">
        <f t="shared" si="13"/>
        <v>3497</v>
      </c>
      <c r="M131" s="14">
        <f t="shared" si="14"/>
        <v>57.53</v>
      </c>
      <c r="N131" s="14">
        <f t="shared" si="15"/>
        <v>0.18000000000000002</v>
      </c>
      <c r="O131" s="15">
        <f t="shared" si="16"/>
        <v>6.2299999999999995</v>
      </c>
      <c r="P131" s="35" t="str">
        <f t="shared" ref="P131:P194" si="17">IF(O131&gt;=30,"A; &gt;30",IF(O131&gt;=20,"B; &gt;20",IF(O131&gt;=10,"C;&gt;10",IF(O131&gt;=5,"D;&gt;5","E;&lt;5"))))</f>
        <v>D;&gt;5</v>
      </c>
    </row>
    <row r="132" spans="1:16">
      <c r="A132" s="9" t="s">
        <v>22</v>
      </c>
      <c r="B132" s="10">
        <v>43434</v>
      </c>
      <c r="C132" s="11">
        <v>11</v>
      </c>
      <c r="D132" s="9">
        <v>970655</v>
      </c>
      <c r="E132" s="12">
        <v>14005</v>
      </c>
      <c r="F132" s="12">
        <v>869</v>
      </c>
      <c r="G132" s="9" t="s">
        <v>1</v>
      </c>
      <c r="H132" s="9">
        <v>5</v>
      </c>
      <c r="I132" s="9" t="s">
        <v>37</v>
      </c>
      <c r="J132" s="9" t="s">
        <v>14</v>
      </c>
      <c r="K132" s="13">
        <f t="shared" si="12"/>
        <v>10.5</v>
      </c>
      <c r="L132" s="12">
        <f t="shared" si="13"/>
        <v>3497</v>
      </c>
      <c r="M132" s="14">
        <f t="shared" si="14"/>
        <v>82.77000000000001</v>
      </c>
      <c r="N132" s="14">
        <f t="shared" si="15"/>
        <v>0.25</v>
      </c>
      <c r="O132" s="15">
        <f t="shared" si="16"/>
        <v>6.21</v>
      </c>
      <c r="P132" s="35" t="str">
        <f t="shared" si="17"/>
        <v>D;&gt;5</v>
      </c>
    </row>
    <row r="133" spans="1:16">
      <c r="A133" s="9" t="s">
        <v>31</v>
      </c>
      <c r="B133" s="10">
        <v>43171</v>
      </c>
      <c r="C133" s="11">
        <v>3</v>
      </c>
      <c r="D133" s="9">
        <v>970119</v>
      </c>
      <c r="E133" s="12">
        <v>39246</v>
      </c>
      <c r="F133" s="12">
        <v>2423</v>
      </c>
      <c r="G133" s="9" t="s">
        <v>0</v>
      </c>
      <c r="H133" s="9">
        <v>12</v>
      </c>
      <c r="I133" s="9" t="s">
        <v>43</v>
      </c>
      <c r="J133" s="9" t="s">
        <v>15</v>
      </c>
      <c r="K133" s="13">
        <f t="shared" si="12"/>
        <v>25.200000000000003</v>
      </c>
      <c r="L133" s="12">
        <f t="shared" si="13"/>
        <v>8392</v>
      </c>
      <c r="M133" s="14">
        <f t="shared" si="14"/>
        <v>96.160000000000011</v>
      </c>
      <c r="N133" s="14">
        <f t="shared" si="15"/>
        <v>0.29000000000000004</v>
      </c>
      <c r="O133" s="15">
        <f t="shared" si="16"/>
        <v>6.18</v>
      </c>
      <c r="P133" s="35" t="str">
        <f t="shared" si="17"/>
        <v>D;&gt;5</v>
      </c>
    </row>
    <row r="134" spans="1:16">
      <c r="A134" s="9" t="s">
        <v>22</v>
      </c>
      <c r="B134" s="10">
        <v>43304</v>
      </c>
      <c r="C134" s="11">
        <v>7</v>
      </c>
      <c r="D134" s="9">
        <v>970445</v>
      </c>
      <c r="E134" s="12">
        <v>33660</v>
      </c>
      <c r="F134" s="12">
        <v>2077</v>
      </c>
      <c r="G134" s="9" t="s">
        <v>0</v>
      </c>
      <c r="H134" s="9">
        <v>26</v>
      </c>
      <c r="I134" s="9" t="s">
        <v>40</v>
      </c>
      <c r="J134" s="9" t="s">
        <v>19</v>
      </c>
      <c r="K134" s="13">
        <f t="shared" si="12"/>
        <v>54.6</v>
      </c>
      <c r="L134" s="12">
        <f t="shared" si="13"/>
        <v>18182</v>
      </c>
      <c r="M134" s="14">
        <f t="shared" si="14"/>
        <v>38.049999999999997</v>
      </c>
      <c r="N134" s="14">
        <f t="shared" si="15"/>
        <v>0.12</v>
      </c>
      <c r="O134" s="15">
        <f t="shared" si="16"/>
        <v>6.18</v>
      </c>
      <c r="P134" s="35" t="str">
        <f t="shared" si="17"/>
        <v>D;&gt;5</v>
      </c>
    </row>
    <row r="135" spans="1:16">
      <c r="A135" s="9" t="s">
        <v>35</v>
      </c>
      <c r="B135" s="10">
        <v>43159</v>
      </c>
      <c r="C135" s="11">
        <v>2</v>
      </c>
      <c r="D135" s="9">
        <v>970098</v>
      </c>
      <c r="E135" s="12">
        <v>34895</v>
      </c>
      <c r="F135" s="12">
        <v>2150</v>
      </c>
      <c r="G135" s="9" t="s">
        <v>0</v>
      </c>
      <c r="H135" s="9">
        <v>20</v>
      </c>
      <c r="I135" s="9" t="s">
        <v>37</v>
      </c>
      <c r="J135" s="9" t="s">
        <v>14</v>
      </c>
      <c r="K135" s="13">
        <f t="shared" si="12"/>
        <v>42</v>
      </c>
      <c r="L135" s="12">
        <f t="shared" si="13"/>
        <v>13986</v>
      </c>
      <c r="M135" s="14">
        <f t="shared" si="14"/>
        <v>51.199999999999996</v>
      </c>
      <c r="N135" s="14">
        <f t="shared" si="15"/>
        <v>0.16</v>
      </c>
      <c r="O135" s="15">
        <f t="shared" si="16"/>
        <v>6.17</v>
      </c>
      <c r="P135" s="35" t="str">
        <f t="shared" si="17"/>
        <v>D;&gt;5</v>
      </c>
    </row>
    <row r="136" spans="1:16">
      <c r="A136" s="9" t="s">
        <v>25</v>
      </c>
      <c r="B136" s="10">
        <v>43194</v>
      </c>
      <c r="C136" s="11">
        <v>4</v>
      </c>
      <c r="D136" s="9">
        <v>970167</v>
      </c>
      <c r="E136" s="12">
        <v>3391</v>
      </c>
      <c r="F136" s="12">
        <v>208</v>
      </c>
      <c r="G136" s="9" t="s">
        <v>1</v>
      </c>
      <c r="H136" s="9">
        <v>1</v>
      </c>
      <c r="I136" s="9" t="s">
        <v>37</v>
      </c>
      <c r="J136" s="9" t="s">
        <v>14</v>
      </c>
      <c r="K136" s="13">
        <f t="shared" si="12"/>
        <v>2.1</v>
      </c>
      <c r="L136" s="12">
        <f t="shared" si="13"/>
        <v>700</v>
      </c>
      <c r="M136" s="14">
        <f t="shared" si="14"/>
        <v>99.050000000000011</v>
      </c>
      <c r="N136" s="14">
        <f t="shared" si="15"/>
        <v>0.3</v>
      </c>
      <c r="O136" s="15">
        <f t="shared" si="16"/>
        <v>6.14</v>
      </c>
      <c r="P136" s="35" t="str">
        <f t="shared" si="17"/>
        <v>D;&gt;5</v>
      </c>
    </row>
    <row r="137" spans="1:16">
      <c r="A137" s="9" t="s">
        <v>22</v>
      </c>
      <c r="B137" s="10">
        <v>43434</v>
      </c>
      <c r="C137" s="11">
        <v>11</v>
      </c>
      <c r="D137" s="9">
        <v>970642</v>
      </c>
      <c r="E137" s="12">
        <v>11323</v>
      </c>
      <c r="F137" s="12">
        <v>691</v>
      </c>
      <c r="G137" s="9" t="s">
        <v>1</v>
      </c>
      <c r="H137" s="9">
        <v>3</v>
      </c>
      <c r="I137" s="9" t="s">
        <v>37</v>
      </c>
      <c r="J137" s="9" t="s">
        <v>14</v>
      </c>
      <c r="K137" s="13">
        <f t="shared" si="12"/>
        <v>6.3000000000000007</v>
      </c>
      <c r="L137" s="12">
        <f t="shared" si="13"/>
        <v>2098</v>
      </c>
      <c r="M137" s="14">
        <f t="shared" si="14"/>
        <v>109.69000000000001</v>
      </c>
      <c r="N137" s="14">
        <f t="shared" si="15"/>
        <v>0.33</v>
      </c>
      <c r="O137" s="15">
        <f t="shared" si="16"/>
        <v>6.1099999999999994</v>
      </c>
      <c r="P137" s="35" t="str">
        <f t="shared" si="17"/>
        <v>D;&gt;5</v>
      </c>
    </row>
    <row r="138" spans="1:16">
      <c r="A138" s="9" t="s">
        <v>22</v>
      </c>
      <c r="B138" s="10">
        <v>43465</v>
      </c>
      <c r="C138" s="11">
        <v>12</v>
      </c>
      <c r="D138" s="9">
        <v>970717</v>
      </c>
      <c r="E138" s="12">
        <v>31393</v>
      </c>
      <c r="F138" s="12">
        <v>1900</v>
      </c>
      <c r="G138" s="9" t="s">
        <v>0</v>
      </c>
      <c r="H138" s="9">
        <v>29</v>
      </c>
      <c r="I138" s="9" t="s">
        <v>40</v>
      </c>
      <c r="J138" s="9" t="s">
        <v>19</v>
      </c>
      <c r="K138" s="13">
        <f t="shared" si="12"/>
        <v>60.900000000000006</v>
      </c>
      <c r="L138" s="12">
        <f t="shared" si="13"/>
        <v>20280</v>
      </c>
      <c r="M138" s="14">
        <f t="shared" si="14"/>
        <v>31.200000000000003</v>
      </c>
      <c r="N138" s="14">
        <f t="shared" si="15"/>
        <v>9.9999999999999992E-2</v>
      </c>
      <c r="O138" s="15">
        <f t="shared" si="16"/>
        <v>6.06</v>
      </c>
      <c r="P138" s="35" t="str">
        <f t="shared" si="17"/>
        <v>D;&gt;5</v>
      </c>
    </row>
    <row r="139" spans="1:16">
      <c r="A139" s="9" t="s">
        <v>31</v>
      </c>
      <c r="B139" s="10">
        <v>43274</v>
      </c>
      <c r="C139" s="11">
        <v>6</v>
      </c>
      <c r="D139" s="9">
        <v>970365</v>
      </c>
      <c r="E139" s="12">
        <v>44868</v>
      </c>
      <c r="F139" s="12">
        <v>2714</v>
      </c>
      <c r="G139" s="9" t="s">
        <v>0</v>
      </c>
      <c r="H139" s="9">
        <v>16</v>
      </c>
      <c r="I139" s="9" t="s">
        <v>37</v>
      </c>
      <c r="J139" s="9" t="s">
        <v>15</v>
      </c>
      <c r="K139" s="13">
        <f t="shared" si="12"/>
        <v>33.6</v>
      </c>
      <c r="L139" s="12">
        <f t="shared" si="13"/>
        <v>11189</v>
      </c>
      <c r="M139" s="14">
        <f t="shared" si="14"/>
        <v>80.78</v>
      </c>
      <c r="N139" s="14">
        <f t="shared" si="15"/>
        <v>0.25</v>
      </c>
      <c r="O139" s="15">
        <f t="shared" si="16"/>
        <v>6.05</v>
      </c>
      <c r="P139" s="35" t="str">
        <f t="shared" si="17"/>
        <v>D;&gt;5</v>
      </c>
    </row>
    <row r="140" spans="1:16">
      <c r="A140" s="9" t="s">
        <v>28</v>
      </c>
      <c r="B140" s="10">
        <v>43465</v>
      </c>
      <c r="C140" s="11">
        <v>12</v>
      </c>
      <c r="D140" s="9">
        <v>970732</v>
      </c>
      <c r="E140" s="12">
        <v>2845</v>
      </c>
      <c r="F140" s="12">
        <v>171</v>
      </c>
      <c r="G140" s="9" t="s">
        <v>1</v>
      </c>
      <c r="H140" s="9">
        <v>1</v>
      </c>
      <c r="I140" s="9" t="s">
        <v>37</v>
      </c>
      <c r="J140" s="9" t="s">
        <v>16</v>
      </c>
      <c r="K140" s="13">
        <f t="shared" si="12"/>
        <v>2.1</v>
      </c>
      <c r="L140" s="12">
        <f t="shared" si="13"/>
        <v>700</v>
      </c>
      <c r="M140" s="14">
        <f t="shared" si="14"/>
        <v>81.430000000000007</v>
      </c>
      <c r="N140" s="14">
        <f t="shared" si="15"/>
        <v>0.25</v>
      </c>
      <c r="O140" s="15">
        <f t="shared" si="16"/>
        <v>6.02</v>
      </c>
      <c r="P140" s="35" t="str">
        <f t="shared" si="17"/>
        <v>D;&gt;5</v>
      </c>
    </row>
    <row r="141" spans="1:16">
      <c r="A141" s="9" t="s">
        <v>29</v>
      </c>
      <c r="B141" s="10">
        <v>43434</v>
      </c>
      <c r="C141" s="11">
        <v>11</v>
      </c>
      <c r="D141" s="9">
        <v>970689</v>
      </c>
      <c r="E141" s="12">
        <v>2384</v>
      </c>
      <c r="F141" s="12">
        <v>140</v>
      </c>
      <c r="G141" s="9" t="s">
        <v>1</v>
      </c>
      <c r="H141" s="9">
        <v>1</v>
      </c>
      <c r="I141" s="9" t="s">
        <v>37</v>
      </c>
      <c r="J141" s="9" t="s">
        <v>16</v>
      </c>
      <c r="K141" s="13">
        <f t="shared" si="12"/>
        <v>2.1</v>
      </c>
      <c r="L141" s="12">
        <f t="shared" si="13"/>
        <v>700</v>
      </c>
      <c r="M141" s="14">
        <f t="shared" si="14"/>
        <v>66.67</v>
      </c>
      <c r="N141" s="14">
        <f t="shared" si="15"/>
        <v>0.2</v>
      </c>
      <c r="O141" s="15">
        <f t="shared" si="16"/>
        <v>5.88</v>
      </c>
      <c r="P141" s="35" t="str">
        <f t="shared" si="17"/>
        <v>D;&gt;5</v>
      </c>
    </row>
    <row r="142" spans="1:16">
      <c r="A142" s="9" t="s">
        <v>34</v>
      </c>
      <c r="B142" s="10">
        <v>43465</v>
      </c>
      <c r="C142" s="11">
        <v>12</v>
      </c>
      <c r="D142" s="9">
        <v>970734</v>
      </c>
      <c r="E142" s="12">
        <v>7014</v>
      </c>
      <c r="F142" s="12">
        <v>411</v>
      </c>
      <c r="G142" s="9" t="s">
        <v>1</v>
      </c>
      <c r="H142" s="9">
        <v>1</v>
      </c>
      <c r="I142" s="9" t="s">
        <v>37</v>
      </c>
      <c r="J142" s="9" t="s">
        <v>14</v>
      </c>
      <c r="K142" s="13">
        <f t="shared" si="12"/>
        <v>2.1</v>
      </c>
      <c r="L142" s="12">
        <f t="shared" si="13"/>
        <v>700</v>
      </c>
      <c r="M142" s="14">
        <f t="shared" si="14"/>
        <v>195.72</v>
      </c>
      <c r="N142" s="14">
        <f t="shared" si="15"/>
        <v>0.59</v>
      </c>
      <c r="O142" s="15">
        <f t="shared" si="16"/>
        <v>5.8599999999999994</v>
      </c>
      <c r="P142" s="35" t="str">
        <f t="shared" si="17"/>
        <v>D;&gt;5</v>
      </c>
    </row>
    <row r="143" spans="1:16">
      <c r="A143" s="9" t="s">
        <v>25</v>
      </c>
      <c r="B143" s="10">
        <v>43197</v>
      </c>
      <c r="C143" s="11">
        <v>4</v>
      </c>
      <c r="D143" s="9">
        <v>3959</v>
      </c>
      <c r="E143" s="12">
        <v>4279</v>
      </c>
      <c r="F143" s="12">
        <v>248</v>
      </c>
      <c r="G143" s="9" t="s">
        <v>1</v>
      </c>
      <c r="H143" s="9">
        <v>1</v>
      </c>
      <c r="I143" s="9" t="s">
        <v>37</v>
      </c>
      <c r="J143" s="9" t="s">
        <v>14</v>
      </c>
      <c r="K143" s="13">
        <f t="shared" si="12"/>
        <v>2.1</v>
      </c>
      <c r="L143" s="12">
        <f t="shared" si="13"/>
        <v>700</v>
      </c>
      <c r="M143" s="14">
        <f t="shared" si="14"/>
        <v>118.10000000000001</v>
      </c>
      <c r="N143" s="14">
        <f t="shared" si="15"/>
        <v>0.36</v>
      </c>
      <c r="O143" s="15">
        <f t="shared" si="16"/>
        <v>5.8</v>
      </c>
      <c r="P143" s="35" t="str">
        <f t="shared" si="17"/>
        <v>D;&gt;5</v>
      </c>
    </row>
    <row r="144" spans="1:16">
      <c r="A144" s="9" t="s">
        <v>25</v>
      </c>
      <c r="B144" s="10">
        <v>43369</v>
      </c>
      <c r="C144" s="11">
        <v>9</v>
      </c>
      <c r="D144" s="9">
        <v>970519</v>
      </c>
      <c r="E144" s="12">
        <v>17079</v>
      </c>
      <c r="F144" s="12">
        <v>987</v>
      </c>
      <c r="G144" s="9" t="s">
        <v>0</v>
      </c>
      <c r="H144" s="9">
        <v>4</v>
      </c>
      <c r="I144" s="9" t="s">
        <v>43</v>
      </c>
      <c r="J144" s="9" t="s">
        <v>18</v>
      </c>
      <c r="K144" s="13">
        <f t="shared" si="12"/>
        <v>8.4</v>
      </c>
      <c r="L144" s="12">
        <f t="shared" si="13"/>
        <v>2798</v>
      </c>
      <c r="M144" s="14">
        <f t="shared" si="14"/>
        <v>117.5</v>
      </c>
      <c r="N144" s="14">
        <f t="shared" si="15"/>
        <v>0.36</v>
      </c>
      <c r="O144" s="15">
        <f t="shared" si="16"/>
        <v>5.7799999999999994</v>
      </c>
      <c r="P144" s="35" t="str">
        <f t="shared" si="17"/>
        <v>D;&gt;5</v>
      </c>
    </row>
    <row r="145" spans="1:16">
      <c r="A145" s="9" t="s">
        <v>25</v>
      </c>
      <c r="B145" s="10">
        <v>43299</v>
      </c>
      <c r="C145" s="11">
        <v>7</v>
      </c>
      <c r="D145" s="9">
        <v>970431</v>
      </c>
      <c r="E145" s="12">
        <v>9393</v>
      </c>
      <c r="F145" s="12">
        <v>538</v>
      </c>
      <c r="G145" s="9" t="s">
        <v>1</v>
      </c>
      <c r="H145" s="9">
        <v>2</v>
      </c>
      <c r="I145" s="9" t="s">
        <v>37</v>
      </c>
      <c r="J145" s="9" t="s">
        <v>14</v>
      </c>
      <c r="K145" s="13">
        <f t="shared" si="12"/>
        <v>4.2</v>
      </c>
      <c r="L145" s="12">
        <f t="shared" si="13"/>
        <v>1399</v>
      </c>
      <c r="M145" s="14">
        <f t="shared" si="14"/>
        <v>128.1</v>
      </c>
      <c r="N145" s="14">
        <f t="shared" si="15"/>
        <v>0.39</v>
      </c>
      <c r="O145" s="15">
        <f t="shared" si="16"/>
        <v>5.7299999999999995</v>
      </c>
      <c r="P145" s="35" t="str">
        <f t="shared" si="17"/>
        <v>D;&gt;5</v>
      </c>
    </row>
    <row r="146" spans="1:16">
      <c r="A146" s="9" t="s">
        <v>33</v>
      </c>
      <c r="B146" s="10">
        <v>43369</v>
      </c>
      <c r="C146" s="11">
        <v>9</v>
      </c>
      <c r="D146" s="9">
        <v>970516</v>
      </c>
      <c r="E146" s="12">
        <v>8176</v>
      </c>
      <c r="F146" s="12">
        <v>468</v>
      </c>
      <c r="G146" s="9" t="s">
        <v>1</v>
      </c>
      <c r="H146" s="9">
        <v>2</v>
      </c>
      <c r="I146" s="9" t="s">
        <v>37</v>
      </c>
      <c r="J146" s="9" t="s">
        <v>16</v>
      </c>
      <c r="K146" s="13">
        <f t="shared" si="12"/>
        <v>4.2</v>
      </c>
      <c r="L146" s="12">
        <f t="shared" si="13"/>
        <v>1399</v>
      </c>
      <c r="M146" s="14">
        <f t="shared" si="14"/>
        <v>111.43</v>
      </c>
      <c r="N146" s="14">
        <f t="shared" si="15"/>
        <v>0.34</v>
      </c>
      <c r="O146" s="15">
        <f t="shared" si="16"/>
        <v>5.7299999999999995</v>
      </c>
      <c r="P146" s="35" t="str">
        <f t="shared" si="17"/>
        <v>D;&gt;5</v>
      </c>
    </row>
    <row r="147" spans="1:16">
      <c r="A147" s="9" t="s">
        <v>22</v>
      </c>
      <c r="B147" s="10">
        <v>43434</v>
      </c>
      <c r="C147" s="11">
        <v>11</v>
      </c>
      <c r="D147" s="9">
        <v>970623</v>
      </c>
      <c r="E147" s="12">
        <v>36416</v>
      </c>
      <c r="F147" s="12">
        <v>2077</v>
      </c>
      <c r="G147" s="9" t="s">
        <v>0</v>
      </c>
      <c r="H147" s="9">
        <v>26</v>
      </c>
      <c r="I147" s="9" t="s">
        <v>40</v>
      </c>
      <c r="J147" s="9" t="s">
        <v>19</v>
      </c>
      <c r="K147" s="13">
        <f t="shared" si="12"/>
        <v>54.6</v>
      </c>
      <c r="L147" s="12">
        <f t="shared" si="13"/>
        <v>18182</v>
      </c>
      <c r="M147" s="14">
        <f t="shared" si="14"/>
        <v>38.049999999999997</v>
      </c>
      <c r="N147" s="14">
        <f t="shared" si="15"/>
        <v>0.12</v>
      </c>
      <c r="O147" s="15">
        <f t="shared" si="16"/>
        <v>5.71</v>
      </c>
      <c r="P147" s="35" t="str">
        <f t="shared" si="17"/>
        <v>D;&gt;5</v>
      </c>
    </row>
    <row r="148" spans="1:16">
      <c r="A148" s="9" t="s">
        <v>31</v>
      </c>
      <c r="B148" s="10">
        <v>43185</v>
      </c>
      <c r="C148" s="11">
        <v>3</v>
      </c>
      <c r="D148" s="9">
        <v>970154</v>
      </c>
      <c r="E148" s="12">
        <v>2991</v>
      </c>
      <c r="F148" s="12">
        <v>170</v>
      </c>
      <c r="G148" s="9" t="s">
        <v>1</v>
      </c>
      <c r="H148" s="9">
        <v>1</v>
      </c>
      <c r="I148" s="9" t="s">
        <v>39</v>
      </c>
      <c r="J148" s="9" t="s">
        <v>15</v>
      </c>
      <c r="K148" s="13">
        <f t="shared" si="12"/>
        <v>2.1</v>
      </c>
      <c r="L148" s="12">
        <f t="shared" si="13"/>
        <v>700</v>
      </c>
      <c r="M148" s="14">
        <f t="shared" si="14"/>
        <v>80.960000000000008</v>
      </c>
      <c r="N148" s="14">
        <f t="shared" si="15"/>
        <v>0.25</v>
      </c>
      <c r="O148" s="15">
        <f t="shared" si="16"/>
        <v>5.6899999999999995</v>
      </c>
      <c r="P148" s="35" t="str">
        <f t="shared" si="17"/>
        <v>D;&gt;5</v>
      </c>
    </row>
    <row r="149" spans="1:16">
      <c r="A149" s="9" t="s">
        <v>24</v>
      </c>
      <c r="B149" s="10">
        <v>43362</v>
      </c>
      <c r="C149" s="11">
        <v>9</v>
      </c>
      <c r="D149" s="9">
        <v>970505</v>
      </c>
      <c r="E149" s="12">
        <v>3564</v>
      </c>
      <c r="F149" s="12">
        <v>200</v>
      </c>
      <c r="G149" s="9" t="s">
        <v>1</v>
      </c>
      <c r="H149" s="9">
        <v>1</v>
      </c>
      <c r="I149" s="9" t="s">
        <v>40</v>
      </c>
      <c r="J149" s="9" t="s">
        <v>17</v>
      </c>
      <c r="K149" s="13">
        <f t="shared" si="12"/>
        <v>2.1</v>
      </c>
      <c r="L149" s="12">
        <f t="shared" si="13"/>
        <v>700</v>
      </c>
      <c r="M149" s="14">
        <f t="shared" si="14"/>
        <v>95.240000000000009</v>
      </c>
      <c r="N149" s="14">
        <f t="shared" si="15"/>
        <v>0.29000000000000004</v>
      </c>
      <c r="O149" s="15">
        <f t="shared" si="16"/>
        <v>5.62</v>
      </c>
      <c r="P149" s="35" t="str">
        <f t="shared" si="17"/>
        <v>D;&gt;5</v>
      </c>
    </row>
    <row r="150" spans="1:16">
      <c r="A150" s="9" t="s">
        <v>25</v>
      </c>
      <c r="B150" s="10">
        <v>43311</v>
      </c>
      <c r="C150" s="11">
        <v>7</v>
      </c>
      <c r="D150" s="9">
        <v>970468</v>
      </c>
      <c r="E150" s="12">
        <v>10545</v>
      </c>
      <c r="F150" s="12">
        <v>576</v>
      </c>
      <c r="G150" s="9" t="s">
        <v>1</v>
      </c>
      <c r="H150" s="9">
        <v>3</v>
      </c>
      <c r="I150" s="9" t="s">
        <v>37</v>
      </c>
      <c r="J150" s="9" t="s">
        <v>14</v>
      </c>
      <c r="K150" s="13">
        <f t="shared" si="12"/>
        <v>6.3000000000000007</v>
      </c>
      <c r="L150" s="12">
        <f t="shared" si="13"/>
        <v>2098</v>
      </c>
      <c r="M150" s="14">
        <f t="shared" si="14"/>
        <v>91.43</v>
      </c>
      <c r="N150" s="14">
        <f t="shared" si="15"/>
        <v>0.28000000000000003</v>
      </c>
      <c r="O150" s="15">
        <f t="shared" si="16"/>
        <v>5.47</v>
      </c>
      <c r="P150" s="35" t="str">
        <f t="shared" si="17"/>
        <v>D;&gt;5</v>
      </c>
    </row>
    <row r="151" spans="1:16">
      <c r="A151" s="9" t="s">
        <v>23</v>
      </c>
      <c r="B151" s="10">
        <v>43271</v>
      </c>
      <c r="C151" s="11">
        <v>6</v>
      </c>
      <c r="D151" s="9">
        <v>970357</v>
      </c>
      <c r="E151" s="12">
        <v>5229</v>
      </c>
      <c r="F151" s="12">
        <v>278</v>
      </c>
      <c r="G151" s="9" t="s">
        <v>1</v>
      </c>
      <c r="H151" s="9">
        <v>1</v>
      </c>
      <c r="I151" s="9" t="s">
        <v>37</v>
      </c>
      <c r="J151" s="9" t="s">
        <v>14</v>
      </c>
      <c r="K151" s="13">
        <f t="shared" si="12"/>
        <v>2.1</v>
      </c>
      <c r="L151" s="12">
        <f t="shared" si="13"/>
        <v>700</v>
      </c>
      <c r="M151" s="14">
        <f t="shared" si="14"/>
        <v>132.38999999999999</v>
      </c>
      <c r="N151" s="14">
        <f t="shared" si="15"/>
        <v>0.4</v>
      </c>
      <c r="O151" s="15">
        <f t="shared" si="16"/>
        <v>5.3199999999999994</v>
      </c>
      <c r="P151" s="35" t="str">
        <f t="shared" si="17"/>
        <v>D;&gt;5</v>
      </c>
    </row>
    <row r="152" spans="1:16">
      <c r="A152" s="9" t="s">
        <v>23</v>
      </c>
      <c r="B152" s="10">
        <v>43275</v>
      </c>
      <c r="C152" s="11">
        <v>6</v>
      </c>
      <c r="D152" s="9">
        <v>970368</v>
      </c>
      <c r="E152" s="12">
        <v>10279</v>
      </c>
      <c r="F152" s="12">
        <v>543</v>
      </c>
      <c r="G152" s="9" t="s">
        <v>1</v>
      </c>
      <c r="H152" s="9">
        <v>3</v>
      </c>
      <c r="I152" s="9" t="s">
        <v>37</v>
      </c>
      <c r="J152" s="9" t="s">
        <v>14</v>
      </c>
      <c r="K152" s="13">
        <f t="shared" si="12"/>
        <v>6.3000000000000007</v>
      </c>
      <c r="L152" s="12">
        <f t="shared" si="13"/>
        <v>2098</v>
      </c>
      <c r="M152" s="14">
        <f t="shared" si="14"/>
        <v>86.2</v>
      </c>
      <c r="N152" s="14">
        <f t="shared" si="15"/>
        <v>0.26</v>
      </c>
      <c r="O152" s="15">
        <f t="shared" si="16"/>
        <v>5.29</v>
      </c>
      <c r="P152" s="35" t="str">
        <f t="shared" si="17"/>
        <v>D;&gt;5</v>
      </c>
    </row>
    <row r="153" spans="1:16">
      <c r="A153" s="9" t="s">
        <v>22</v>
      </c>
      <c r="B153" s="10">
        <v>43362</v>
      </c>
      <c r="C153" s="11">
        <v>9</v>
      </c>
      <c r="D153" s="9">
        <v>970502</v>
      </c>
      <c r="E153" s="12">
        <v>36284</v>
      </c>
      <c r="F153" s="12">
        <v>1900</v>
      </c>
      <c r="G153" s="9" t="s">
        <v>0</v>
      </c>
      <c r="H153" s="9">
        <v>26</v>
      </c>
      <c r="I153" s="9" t="s">
        <v>40</v>
      </c>
      <c r="J153" s="9" t="s">
        <v>19</v>
      </c>
      <c r="K153" s="13">
        <f t="shared" si="12"/>
        <v>54.6</v>
      </c>
      <c r="L153" s="12">
        <f t="shared" si="13"/>
        <v>18182</v>
      </c>
      <c r="M153" s="14">
        <f t="shared" si="14"/>
        <v>34.799999999999997</v>
      </c>
      <c r="N153" s="14">
        <f t="shared" si="15"/>
        <v>0.11</v>
      </c>
      <c r="O153" s="15">
        <f t="shared" si="16"/>
        <v>5.24</v>
      </c>
      <c r="P153" s="35" t="str">
        <f t="shared" si="17"/>
        <v>D;&gt;5</v>
      </c>
    </row>
    <row r="154" spans="1:16">
      <c r="A154" s="9" t="s">
        <v>25</v>
      </c>
      <c r="B154" s="10">
        <v>43299</v>
      </c>
      <c r="C154" s="11">
        <v>7</v>
      </c>
      <c r="D154" s="9">
        <v>970429</v>
      </c>
      <c r="E154" s="12">
        <v>7273</v>
      </c>
      <c r="F154" s="12">
        <v>376</v>
      </c>
      <c r="G154" s="9" t="s">
        <v>1</v>
      </c>
      <c r="H154" s="9">
        <v>2</v>
      </c>
      <c r="I154" s="9" t="s">
        <v>43</v>
      </c>
      <c r="J154" s="9" t="s">
        <v>46</v>
      </c>
      <c r="K154" s="13">
        <f t="shared" si="12"/>
        <v>4.2</v>
      </c>
      <c r="L154" s="12">
        <f t="shared" si="13"/>
        <v>1399</v>
      </c>
      <c r="M154" s="14">
        <f t="shared" si="14"/>
        <v>89.53</v>
      </c>
      <c r="N154" s="14">
        <f t="shared" si="15"/>
        <v>0.27</v>
      </c>
      <c r="O154" s="15">
        <f t="shared" si="16"/>
        <v>5.17</v>
      </c>
      <c r="P154" s="35" t="str">
        <f t="shared" si="17"/>
        <v>D;&gt;5</v>
      </c>
    </row>
    <row r="155" spans="1:16">
      <c r="A155" s="9" t="s">
        <v>25</v>
      </c>
      <c r="B155" s="10">
        <v>43208</v>
      </c>
      <c r="C155" s="11">
        <v>4</v>
      </c>
      <c r="D155" s="9">
        <v>970192</v>
      </c>
      <c r="E155" s="12">
        <v>9702</v>
      </c>
      <c r="F155" s="12">
        <v>500</v>
      </c>
      <c r="G155" s="9" t="s">
        <v>1</v>
      </c>
      <c r="H155" s="9">
        <v>2</v>
      </c>
      <c r="I155" s="9" t="s">
        <v>37</v>
      </c>
      <c r="J155" s="9" t="s">
        <v>14</v>
      </c>
      <c r="K155" s="13">
        <f t="shared" si="12"/>
        <v>4.2</v>
      </c>
      <c r="L155" s="12">
        <f t="shared" si="13"/>
        <v>1399</v>
      </c>
      <c r="M155" s="14">
        <f t="shared" si="14"/>
        <v>119.05000000000001</v>
      </c>
      <c r="N155" s="14">
        <f t="shared" si="15"/>
        <v>0.36</v>
      </c>
      <c r="O155" s="15">
        <f t="shared" si="16"/>
        <v>5.16</v>
      </c>
      <c r="P155" s="35" t="str">
        <f t="shared" si="17"/>
        <v>D;&gt;5</v>
      </c>
    </row>
    <row r="156" spans="1:16">
      <c r="A156" s="9" t="s">
        <v>24</v>
      </c>
      <c r="B156" s="10">
        <v>43404</v>
      </c>
      <c r="C156" s="11">
        <v>10</v>
      </c>
      <c r="D156" s="9">
        <v>970622</v>
      </c>
      <c r="E156" s="12">
        <v>3885</v>
      </c>
      <c r="F156" s="12">
        <v>200</v>
      </c>
      <c r="G156" s="9" t="s">
        <v>1</v>
      </c>
      <c r="H156" s="9">
        <v>1</v>
      </c>
      <c r="I156" s="9" t="s">
        <v>40</v>
      </c>
      <c r="J156" s="9" t="s">
        <v>17</v>
      </c>
      <c r="K156" s="13">
        <f t="shared" si="12"/>
        <v>2.1</v>
      </c>
      <c r="L156" s="12">
        <f t="shared" si="13"/>
        <v>700</v>
      </c>
      <c r="M156" s="14">
        <f t="shared" si="14"/>
        <v>95.240000000000009</v>
      </c>
      <c r="N156" s="14">
        <f t="shared" si="15"/>
        <v>0.29000000000000004</v>
      </c>
      <c r="O156" s="15">
        <f t="shared" si="16"/>
        <v>5.1499999999999995</v>
      </c>
      <c r="P156" s="35" t="str">
        <f t="shared" si="17"/>
        <v>D;&gt;5</v>
      </c>
    </row>
    <row r="157" spans="1:16">
      <c r="A157" s="9" t="s">
        <v>25</v>
      </c>
      <c r="B157" s="10">
        <v>43215</v>
      </c>
      <c r="C157" s="11">
        <v>4</v>
      </c>
      <c r="D157" s="9">
        <v>970225</v>
      </c>
      <c r="E157" s="12">
        <v>18551</v>
      </c>
      <c r="F157" s="12">
        <v>953</v>
      </c>
      <c r="G157" s="9" t="s">
        <v>0</v>
      </c>
      <c r="H157" s="9">
        <v>7</v>
      </c>
      <c r="I157" s="9" t="s">
        <v>37</v>
      </c>
      <c r="J157" s="9" t="s">
        <v>14</v>
      </c>
      <c r="K157" s="13">
        <f t="shared" si="12"/>
        <v>14.700000000000001</v>
      </c>
      <c r="L157" s="12">
        <f t="shared" si="13"/>
        <v>4896</v>
      </c>
      <c r="M157" s="14">
        <f t="shared" si="14"/>
        <v>64.83</v>
      </c>
      <c r="N157" s="14">
        <f t="shared" si="15"/>
        <v>0.2</v>
      </c>
      <c r="O157" s="15">
        <f t="shared" si="16"/>
        <v>5.14</v>
      </c>
      <c r="P157" s="35" t="str">
        <f t="shared" si="17"/>
        <v>D;&gt;5</v>
      </c>
    </row>
    <row r="158" spans="1:16">
      <c r="A158" s="9" t="s">
        <v>25</v>
      </c>
      <c r="B158" s="10">
        <v>43169</v>
      </c>
      <c r="C158" s="11">
        <v>3</v>
      </c>
      <c r="D158" s="9">
        <v>970116</v>
      </c>
      <c r="E158" s="12">
        <v>37040</v>
      </c>
      <c r="F158" s="12">
        <v>1900</v>
      </c>
      <c r="G158" s="9" t="s">
        <v>0</v>
      </c>
      <c r="H158" s="9">
        <v>26</v>
      </c>
      <c r="I158" s="9" t="s">
        <v>40</v>
      </c>
      <c r="J158" s="9" t="s">
        <v>19</v>
      </c>
      <c r="K158" s="13">
        <f t="shared" si="12"/>
        <v>54.6</v>
      </c>
      <c r="L158" s="12">
        <f t="shared" si="13"/>
        <v>18182</v>
      </c>
      <c r="M158" s="14">
        <f t="shared" si="14"/>
        <v>34.799999999999997</v>
      </c>
      <c r="N158" s="14">
        <f t="shared" si="15"/>
        <v>0.11</v>
      </c>
      <c r="O158" s="15">
        <f t="shared" si="16"/>
        <v>5.13</v>
      </c>
      <c r="P158" s="35" t="str">
        <f t="shared" si="17"/>
        <v>D;&gt;5</v>
      </c>
    </row>
    <row r="159" spans="1:16">
      <c r="A159" s="9" t="s">
        <v>32</v>
      </c>
      <c r="B159" s="10">
        <v>43434</v>
      </c>
      <c r="C159" s="11">
        <v>11</v>
      </c>
      <c r="D159" s="9">
        <v>970690</v>
      </c>
      <c r="E159" s="12">
        <v>4868</v>
      </c>
      <c r="F159" s="12">
        <v>247</v>
      </c>
      <c r="G159" s="9" t="s">
        <v>1</v>
      </c>
      <c r="H159" s="9">
        <v>1</v>
      </c>
      <c r="I159" s="9" t="s">
        <v>37</v>
      </c>
      <c r="J159" s="9" t="s">
        <v>16</v>
      </c>
      <c r="K159" s="13">
        <f t="shared" si="12"/>
        <v>2.1</v>
      </c>
      <c r="L159" s="12">
        <f t="shared" si="13"/>
        <v>700</v>
      </c>
      <c r="M159" s="14">
        <f t="shared" si="14"/>
        <v>117.62</v>
      </c>
      <c r="N159" s="14">
        <f t="shared" si="15"/>
        <v>0.36</v>
      </c>
      <c r="O159" s="15">
        <f t="shared" si="16"/>
        <v>5.08</v>
      </c>
      <c r="P159" s="35" t="str">
        <f t="shared" si="17"/>
        <v>D;&gt;5</v>
      </c>
    </row>
    <row r="160" spans="1:16">
      <c r="A160" s="9" t="s">
        <v>22</v>
      </c>
      <c r="B160" s="10">
        <v>43434</v>
      </c>
      <c r="C160" s="11">
        <v>11</v>
      </c>
      <c r="D160" s="9">
        <v>970628</v>
      </c>
      <c r="E160" s="12">
        <v>5478</v>
      </c>
      <c r="F160" s="12">
        <v>277</v>
      </c>
      <c r="G160" s="9" t="s">
        <v>1</v>
      </c>
      <c r="H160" s="9">
        <v>1</v>
      </c>
      <c r="I160" s="9" t="s">
        <v>37</v>
      </c>
      <c r="J160" s="9" t="s">
        <v>14</v>
      </c>
      <c r="K160" s="13">
        <f t="shared" si="12"/>
        <v>2.1</v>
      </c>
      <c r="L160" s="12">
        <f t="shared" si="13"/>
        <v>700</v>
      </c>
      <c r="M160" s="14">
        <f t="shared" si="14"/>
        <v>131.91</v>
      </c>
      <c r="N160" s="14">
        <f t="shared" si="15"/>
        <v>0.4</v>
      </c>
      <c r="O160" s="15">
        <f t="shared" si="16"/>
        <v>5.0599999999999996</v>
      </c>
      <c r="P160" s="35" t="str">
        <f t="shared" si="17"/>
        <v>D;&gt;5</v>
      </c>
    </row>
    <row r="161" spans="1:16">
      <c r="A161" s="9" t="s">
        <v>30</v>
      </c>
      <c r="B161" s="10">
        <v>43418</v>
      </c>
      <c r="C161" s="11">
        <v>11</v>
      </c>
      <c r="D161" s="9">
        <v>970652</v>
      </c>
      <c r="E161" s="12">
        <v>8684</v>
      </c>
      <c r="F161" s="12">
        <v>436</v>
      </c>
      <c r="G161" s="9" t="s">
        <v>1</v>
      </c>
      <c r="H161" s="9">
        <v>2</v>
      </c>
      <c r="I161" s="9" t="s">
        <v>37</v>
      </c>
      <c r="J161" s="9" t="s">
        <v>16</v>
      </c>
      <c r="K161" s="13">
        <f t="shared" si="12"/>
        <v>4.2</v>
      </c>
      <c r="L161" s="12">
        <f t="shared" si="13"/>
        <v>1399</v>
      </c>
      <c r="M161" s="14">
        <f t="shared" si="14"/>
        <v>103.81</v>
      </c>
      <c r="N161" s="14">
        <f t="shared" si="15"/>
        <v>0.32</v>
      </c>
      <c r="O161" s="15">
        <f t="shared" si="16"/>
        <v>5.0299999999999994</v>
      </c>
      <c r="P161" s="35" t="str">
        <f t="shared" si="17"/>
        <v>D;&gt;5</v>
      </c>
    </row>
    <row r="162" spans="1:16">
      <c r="A162" s="9" t="s">
        <v>35</v>
      </c>
      <c r="B162" s="10">
        <v>43152</v>
      </c>
      <c r="C162" s="11">
        <v>2</v>
      </c>
      <c r="D162" s="9">
        <v>970078</v>
      </c>
      <c r="E162" s="12">
        <v>8951</v>
      </c>
      <c r="F162" s="12">
        <v>443</v>
      </c>
      <c r="G162" s="9" t="s">
        <v>1</v>
      </c>
      <c r="H162" s="9">
        <v>3</v>
      </c>
      <c r="I162" s="9" t="s">
        <v>37</v>
      </c>
      <c r="J162" s="9" t="s">
        <v>14</v>
      </c>
      <c r="K162" s="13">
        <f t="shared" si="12"/>
        <v>6.3000000000000007</v>
      </c>
      <c r="L162" s="12">
        <f t="shared" si="13"/>
        <v>2098</v>
      </c>
      <c r="M162" s="14">
        <f t="shared" si="14"/>
        <v>70.320000000000007</v>
      </c>
      <c r="N162" s="14">
        <f t="shared" si="15"/>
        <v>0.22</v>
      </c>
      <c r="O162" s="15">
        <f t="shared" si="16"/>
        <v>4.95</v>
      </c>
      <c r="P162" s="35" t="str">
        <f t="shared" si="17"/>
        <v>E;&lt;5</v>
      </c>
    </row>
    <row r="163" spans="1:16">
      <c r="A163" s="9" t="s">
        <v>22</v>
      </c>
      <c r="B163" s="10">
        <v>43373</v>
      </c>
      <c r="C163" s="11">
        <v>9</v>
      </c>
      <c r="D163" s="9">
        <v>970534</v>
      </c>
      <c r="E163" s="12">
        <v>11077</v>
      </c>
      <c r="F163" s="12">
        <v>543</v>
      </c>
      <c r="G163" s="9" t="s">
        <v>1</v>
      </c>
      <c r="H163" s="9">
        <v>3</v>
      </c>
      <c r="I163" s="9" t="s">
        <v>37</v>
      </c>
      <c r="J163" s="9" t="s">
        <v>14</v>
      </c>
      <c r="K163" s="13">
        <f t="shared" si="12"/>
        <v>6.3000000000000007</v>
      </c>
      <c r="L163" s="12">
        <f t="shared" si="13"/>
        <v>2098</v>
      </c>
      <c r="M163" s="14">
        <f t="shared" si="14"/>
        <v>86.2</v>
      </c>
      <c r="N163" s="14">
        <f t="shared" si="15"/>
        <v>0.26</v>
      </c>
      <c r="O163" s="15">
        <f t="shared" si="16"/>
        <v>4.91</v>
      </c>
      <c r="P163" s="35" t="str">
        <f t="shared" si="17"/>
        <v>E;&lt;5</v>
      </c>
    </row>
    <row r="164" spans="1:16">
      <c r="A164" s="9" t="s">
        <v>34</v>
      </c>
      <c r="B164" s="10">
        <v>43465</v>
      </c>
      <c r="C164" s="11">
        <v>12</v>
      </c>
      <c r="D164" s="9">
        <v>71040</v>
      </c>
      <c r="E164" s="12">
        <v>19866</v>
      </c>
      <c r="F164" s="12">
        <v>973</v>
      </c>
      <c r="G164" s="9" t="s">
        <v>1</v>
      </c>
      <c r="H164" s="9">
        <v>7</v>
      </c>
      <c r="I164" s="9" t="s">
        <v>37</v>
      </c>
      <c r="J164" s="9" t="s">
        <v>14</v>
      </c>
      <c r="K164" s="13">
        <f t="shared" si="12"/>
        <v>14.700000000000001</v>
      </c>
      <c r="L164" s="12">
        <f t="shared" si="13"/>
        <v>4896</v>
      </c>
      <c r="M164" s="14">
        <f t="shared" si="14"/>
        <v>66.2</v>
      </c>
      <c r="N164" s="14">
        <f t="shared" si="15"/>
        <v>0.2</v>
      </c>
      <c r="O164" s="15">
        <f t="shared" si="16"/>
        <v>4.8999999999999995</v>
      </c>
      <c r="P164" s="35" t="str">
        <f t="shared" si="17"/>
        <v>E;&lt;5</v>
      </c>
    </row>
    <row r="165" spans="1:16">
      <c r="A165" s="9" t="s">
        <v>24</v>
      </c>
      <c r="B165" s="10">
        <v>43124</v>
      </c>
      <c r="C165" s="11">
        <v>1</v>
      </c>
      <c r="D165" s="9">
        <v>970035</v>
      </c>
      <c r="E165" s="12">
        <v>3875</v>
      </c>
      <c r="F165" s="12">
        <v>189</v>
      </c>
      <c r="G165" s="9" t="s">
        <v>1</v>
      </c>
      <c r="H165" s="9">
        <v>1</v>
      </c>
      <c r="I165" s="9" t="s">
        <v>37</v>
      </c>
      <c r="J165" s="9" t="s">
        <v>14</v>
      </c>
      <c r="K165" s="13">
        <f t="shared" si="12"/>
        <v>2.1</v>
      </c>
      <c r="L165" s="12">
        <f t="shared" si="13"/>
        <v>700</v>
      </c>
      <c r="M165" s="14">
        <f t="shared" si="14"/>
        <v>90</v>
      </c>
      <c r="N165" s="14">
        <f t="shared" si="15"/>
        <v>0.27</v>
      </c>
      <c r="O165" s="15">
        <f t="shared" si="16"/>
        <v>4.88</v>
      </c>
      <c r="P165" s="35" t="str">
        <f t="shared" si="17"/>
        <v>E;&lt;5</v>
      </c>
    </row>
    <row r="166" spans="1:16">
      <c r="A166" s="9" t="s">
        <v>26</v>
      </c>
      <c r="B166" s="10">
        <v>43465</v>
      </c>
      <c r="C166" s="11">
        <v>12</v>
      </c>
      <c r="D166" s="9">
        <v>970741</v>
      </c>
      <c r="E166" s="12">
        <v>8352</v>
      </c>
      <c r="F166" s="12">
        <v>407</v>
      </c>
      <c r="G166" s="9" t="s">
        <v>1</v>
      </c>
      <c r="H166" s="9">
        <v>3</v>
      </c>
      <c r="I166" s="9" t="s">
        <v>37</v>
      </c>
      <c r="J166" s="9" t="s">
        <v>16</v>
      </c>
      <c r="K166" s="13">
        <f t="shared" si="12"/>
        <v>6.3000000000000007</v>
      </c>
      <c r="L166" s="12">
        <f t="shared" si="13"/>
        <v>2098</v>
      </c>
      <c r="M166" s="14">
        <f t="shared" si="14"/>
        <v>64.61</v>
      </c>
      <c r="N166" s="14">
        <f t="shared" si="15"/>
        <v>0.2</v>
      </c>
      <c r="O166" s="15">
        <f t="shared" si="16"/>
        <v>4.88</v>
      </c>
      <c r="P166" s="35" t="str">
        <f t="shared" si="17"/>
        <v>E;&lt;5</v>
      </c>
    </row>
    <row r="167" spans="1:16">
      <c r="A167" s="9" t="s">
        <v>35</v>
      </c>
      <c r="B167" s="10">
        <v>43152</v>
      </c>
      <c r="C167" s="11">
        <v>2</v>
      </c>
      <c r="D167" s="9">
        <v>970076</v>
      </c>
      <c r="E167" s="12">
        <v>5293</v>
      </c>
      <c r="F167" s="12">
        <v>257</v>
      </c>
      <c r="G167" s="9" t="s">
        <v>1</v>
      </c>
      <c r="H167" s="9">
        <v>1</v>
      </c>
      <c r="I167" s="9" t="s">
        <v>37</v>
      </c>
      <c r="J167" s="9" t="s">
        <v>14</v>
      </c>
      <c r="K167" s="13">
        <f t="shared" si="12"/>
        <v>2.1</v>
      </c>
      <c r="L167" s="12">
        <f t="shared" si="13"/>
        <v>700</v>
      </c>
      <c r="M167" s="14">
        <f t="shared" si="14"/>
        <v>122.39</v>
      </c>
      <c r="N167" s="14">
        <f t="shared" si="15"/>
        <v>0.37</v>
      </c>
      <c r="O167" s="15">
        <f t="shared" si="16"/>
        <v>4.8599999999999994</v>
      </c>
      <c r="P167" s="35" t="str">
        <f t="shared" si="17"/>
        <v>E;&lt;5</v>
      </c>
    </row>
    <row r="168" spans="1:16">
      <c r="A168" s="9" t="s">
        <v>22</v>
      </c>
      <c r="B168" s="10">
        <v>43434</v>
      </c>
      <c r="C168" s="11">
        <v>11</v>
      </c>
      <c r="D168" s="9">
        <v>970676</v>
      </c>
      <c r="E168" s="12">
        <v>12175</v>
      </c>
      <c r="F168" s="12">
        <v>589</v>
      </c>
      <c r="G168" s="9" t="s">
        <v>1</v>
      </c>
      <c r="H168" s="9">
        <v>3</v>
      </c>
      <c r="I168" s="9" t="s">
        <v>37</v>
      </c>
      <c r="J168" s="9" t="s">
        <v>14</v>
      </c>
      <c r="K168" s="13">
        <f t="shared" si="12"/>
        <v>6.3000000000000007</v>
      </c>
      <c r="L168" s="12">
        <f t="shared" si="13"/>
        <v>2098</v>
      </c>
      <c r="M168" s="14">
        <f t="shared" si="14"/>
        <v>93.5</v>
      </c>
      <c r="N168" s="14">
        <f t="shared" si="15"/>
        <v>0.29000000000000004</v>
      </c>
      <c r="O168" s="15">
        <f t="shared" si="16"/>
        <v>4.84</v>
      </c>
      <c r="P168" s="35" t="str">
        <f t="shared" si="17"/>
        <v>E;&lt;5</v>
      </c>
    </row>
    <row r="169" spans="1:16">
      <c r="A169" s="9" t="s">
        <v>25</v>
      </c>
      <c r="B169" s="10">
        <v>43311</v>
      </c>
      <c r="C169" s="11">
        <v>7</v>
      </c>
      <c r="D169" s="9">
        <v>970476</v>
      </c>
      <c r="E169" s="12">
        <v>7452</v>
      </c>
      <c r="F169" s="12">
        <v>357</v>
      </c>
      <c r="G169" s="9" t="s">
        <v>1</v>
      </c>
      <c r="H169" s="9">
        <v>2</v>
      </c>
      <c r="I169" s="9" t="s">
        <v>37</v>
      </c>
      <c r="J169" s="9" t="s">
        <v>14</v>
      </c>
      <c r="K169" s="13">
        <f t="shared" si="12"/>
        <v>4.2</v>
      </c>
      <c r="L169" s="12">
        <f t="shared" si="13"/>
        <v>1399</v>
      </c>
      <c r="M169" s="14">
        <f t="shared" si="14"/>
        <v>85</v>
      </c>
      <c r="N169" s="14">
        <f t="shared" si="15"/>
        <v>0.26</v>
      </c>
      <c r="O169" s="15">
        <f t="shared" si="16"/>
        <v>4.8</v>
      </c>
      <c r="P169" s="35" t="str">
        <f t="shared" si="17"/>
        <v>E;&lt;5</v>
      </c>
    </row>
    <row r="170" spans="1:16">
      <c r="A170" s="9" t="s">
        <v>26</v>
      </c>
      <c r="B170" s="10">
        <v>43404</v>
      </c>
      <c r="C170" s="11">
        <v>10</v>
      </c>
      <c r="D170" s="9">
        <v>970593</v>
      </c>
      <c r="E170" s="12">
        <v>17698</v>
      </c>
      <c r="F170" s="12">
        <v>825</v>
      </c>
      <c r="G170" s="9" t="s">
        <v>1</v>
      </c>
      <c r="H170" s="9">
        <v>5</v>
      </c>
      <c r="I170" s="9" t="s">
        <v>40</v>
      </c>
      <c r="J170" s="9" t="s">
        <v>17</v>
      </c>
      <c r="K170" s="13">
        <f t="shared" si="12"/>
        <v>10.5</v>
      </c>
      <c r="L170" s="12">
        <f t="shared" si="13"/>
        <v>3497</v>
      </c>
      <c r="M170" s="14">
        <f t="shared" si="14"/>
        <v>78.58</v>
      </c>
      <c r="N170" s="14">
        <f t="shared" si="15"/>
        <v>0.24000000000000002</v>
      </c>
      <c r="O170" s="15">
        <f t="shared" si="16"/>
        <v>4.67</v>
      </c>
      <c r="P170" s="35" t="str">
        <f t="shared" si="17"/>
        <v>E;&lt;5</v>
      </c>
    </row>
    <row r="171" spans="1:16">
      <c r="A171" s="9" t="s">
        <v>24</v>
      </c>
      <c r="B171" s="10">
        <v>43278</v>
      </c>
      <c r="C171" s="11">
        <v>6</v>
      </c>
      <c r="D171" s="9">
        <v>970379</v>
      </c>
      <c r="E171" s="12">
        <v>8368</v>
      </c>
      <c r="F171" s="12">
        <v>389</v>
      </c>
      <c r="G171" s="9" t="s">
        <v>1</v>
      </c>
      <c r="H171" s="9">
        <v>3</v>
      </c>
      <c r="I171" s="9" t="s">
        <v>40</v>
      </c>
      <c r="J171" s="9" t="s">
        <v>17</v>
      </c>
      <c r="K171" s="13">
        <f t="shared" si="12"/>
        <v>6.3000000000000007</v>
      </c>
      <c r="L171" s="12">
        <f t="shared" si="13"/>
        <v>2098</v>
      </c>
      <c r="M171" s="14">
        <f t="shared" si="14"/>
        <v>61.75</v>
      </c>
      <c r="N171" s="14">
        <f t="shared" si="15"/>
        <v>0.19</v>
      </c>
      <c r="O171" s="15">
        <f t="shared" si="16"/>
        <v>4.6499999999999995</v>
      </c>
      <c r="P171" s="35" t="str">
        <f t="shared" si="17"/>
        <v>E;&lt;5</v>
      </c>
    </row>
    <row r="172" spans="1:16">
      <c r="A172" s="9" t="s">
        <v>22</v>
      </c>
      <c r="B172" s="10">
        <v>43404</v>
      </c>
      <c r="C172" s="11">
        <v>10</v>
      </c>
      <c r="D172" s="9">
        <v>70599</v>
      </c>
      <c r="E172" s="12">
        <v>41087</v>
      </c>
      <c r="F172" s="12">
        <v>1900</v>
      </c>
      <c r="G172" s="9" t="s">
        <v>0</v>
      </c>
      <c r="H172" s="9">
        <v>26</v>
      </c>
      <c r="I172" s="9" t="s">
        <v>40</v>
      </c>
      <c r="J172" s="9" t="s">
        <v>19</v>
      </c>
      <c r="K172" s="13">
        <f t="shared" si="12"/>
        <v>54.6</v>
      </c>
      <c r="L172" s="12">
        <f t="shared" si="13"/>
        <v>18182</v>
      </c>
      <c r="M172" s="14">
        <f t="shared" si="14"/>
        <v>34.799999999999997</v>
      </c>
      <c r="N172" s="14">
        <f t="shared" si="15"/>
        <v>0.11</v>
      </c>
      <c r="O172" s="15">
        <f t="shared" si="16"/>
        <v>4.63</v>
      </c>
      <c r="P172" s="35" t="str">
        <f t="shared" si="17"/>
        <v>E;&lt;5</v>
      </c>
    </row>
    <row r="173" spans="1:16">
      <c r="A173" s="9" t="s">
        <v>24</v>
      </c>
      <c r="B173" s="10">
        <v>43120</v>
      </c>
      <c r="C173" s="11">
        <v>1</v>
      </c>
      <c r="D173" s="9">
        <v>970022</v>
      </c>
      <c r="E173" s="12">
        <v>37051</v>
      </c>
      <c r="F173" s="12">
        <v>1700</v>
      </c>
      <c r="G173" s="9" t="s">
        <v>1</v>
      </c>
      <c r="H173" s="9">
        <v>12</v>
      </c>
      <c r="I173" s="9" t="s">
        <v>40</v>
      </c>
      <c r="J173" s="9" t="s">
        <v>17</v>
      </c>
      <c r="K173" s="13">
        <f t="shared" si="12"/>
        <v>25.200000000000003</v>
      </c>
      <c r="L173" s="12">
        <f t="shared" si="13"/>
        <v>8392</v>
      </c>
      <c r="M173" s="14">
        <f t="shared" si="14"/>
        <v>67.47</v>
      </c>
      <c r="N173" s="14">
        <f t="shared" si="15"/>
        <v>0.21000000000000002</v>
      </c>
      <c r="O173" s="15">
        <f t="shared" si="16"/>
        <v>4.59</v>
      </c>
      <c r="P173" s="35" t="str">
        <f t="shared" si="17"/>
        <v>E;&lt;5</v>
      </c>
    </row>
    <row r="174" spans="1:16">
      <c r="A174" s="9" t="s">
        <v>22</v>
      </c>
      <c r="B174" s="10">
        <v>43404</v>
      </c>
      <c r="C174" s="11">
        <v>10</v>
      </c>
      <c r="D174" s="9">
        <v>970606</v>
      </c>
      <c r="E174" s="12">
        <v>39236</v>
      </c>
      <c r="F174" s="12">
        <v>1800</v>
      </c>
      <c r="G174" s="9" t="s">
        <v>0</v>
      </c>
      <c r="H174" s="9">
        <v>14</v>
      </c>
      <c r="I174" s="9" t="s">
        <v>37</v>
      </c>
      <c r="J174" s="9" t="s">
        <v>14</v>
      </c>
      <c r="K174" s="13">
        <f t="shared" si="12"/>
        <v>29.400000000000002</v>
      </c>
      <c r="L174" s="12">
        <f t="shared" si="13"/>
        <v>9791</v>
      </c>
      <c r="M174" s="14">
        <f t="shared" si="14"/>
        <v>61.23</v>
      </c>
      <c r="N174" s="14">
        <f t="shared" si="15"/>
        <v>0.19</v>
      </c>
      <c r="O174" s="15">
        <f t="shared" si="16"/>
        <v>4.59</v>
      </c>
      <c r="P174" s="35" t="str">
        <f t="shared" si="17"/>
        <v>E;&lt;5</v>
      </c>
    </row>
    <row r="175" spans="1:16">
      <c r="A175" s="9" t="s">
        <v>25</v>
      </c>
      <c r="B175" s="10">
        <v>43185</v>
      </c>
      <c r="C175" s="11">
        <v>3</v>
      </c>
      <c r="D175" s="9">
        <v>970148</v>
      </c>
      <c r="E175" s="12">
        <v>7670</v>
      </c>
      <c r="F175" s="12">
        <v>348</v>
      </c>
      <c r="G175" s="9" t="s">
        <v>1</v>
      </c>
      <c r="H175" s="9">
        <v>2</v>
      </c>
      <c r="I175" s="9" t="s">
        <v>37</v>
      </c>
      <c r="J175" s="9" t="s">
        <v>14</v>
      </c>
      <c r="K175" s="13">
        <f t="shared" si="12"/>
        <v>4.2</v>
      </c>
      <c r="L175" s="12">
        <f t="shared" si="13"/>
        <v>1399</v>
      </c>
      <c r="M175" s="14">
        <f t="shared" si="14"/>
        <v>82.86</v>
      </c>
      <c r="N175" s="14">
        <f t="shared" si="15"/>
        <v>0.25</v>
      </c>
      <c r="O175" s="15">
        <f t="shared" si="16"/>
        <v>4.54</v>
      </c>
      <c r="P175" s="35" t="str">
        <f t="shared" si="17"/>
        <v>E;&lt;5</v>
      </c>
    </row>
    <row r="176" spans="1:16">
      <c r="A176" s="9" t="s">
        <v>25</v>
      </c>
      <c r="B176" s="10">
        <v>43212</v>
      </c>
      <c r="C176" s="11">
        <v>4</v>
      </c>
      <c r="D176" s="9">
        <v>970213</v>
      </c>
      <c r="E176" s="12">
        <v>41880</v>
      </c>
      <c r="F176" s="12">
        <v>1900</v>
      </c>
      <c r="G176" s="9" t="s">
        <v>0</v>
      </c>
      <c r="H176" s="9">
        <v>26</v>
      </c>
      <c r="I176" s="9" t="s">
        <v>40</v>
      </c>
      <c r="J176" s="9" t="s">
        <v>19</v>
      </c>
      <c r="K176" s="13">
        <f t="shared" si="12"/>
        <v>54.6</v>
      </c>
      <c r="L176" s="12">
        <f t="shared" si="13"/>
        <v>18182</v>
      </c>
      <c r="M176" s="14">
        <f t="shared" si="14"/>
        <v>34.799999999999997</v>
      </c>
      <c r="N176" s="14">
        <f t="shared" si="15"/>
        <v>0.11</v>
      </c>
      <c r="O176" s="15">
        <f t="shared" si="16"/>
        <v>4.54</v>
      </c>
      <c r="P176" s="35" t="str">
        <f t="shared" si="17"/>
        <v>E;&lt;5</v>
      </c>
    </row>
    <row r="177" spans="1:16">
      <c r="A177" s="9" t="s">
        <v>22</v>
      </c>
      <c r="B177" s="10">
        <v>43434</v>
      </c>
      <c r="C177" s="11">
        <v>11</v>
      </c>
      <c r="D177" s="9">
        <v>970677</v>
      </c>
      <c r="E177" s="12">
        <v>12993</v>
      </c>
      <c r="F177" s="12">
        <v>584</v>
      </c>
      <c r="G177" s="9" t="s">
        <v>1</v>
      </c>
      <c r="H177" s="9">
        <v>3</v>
      </c>
      <c r="I177" s="9" t="s">
        <v>37</v>
      </c>
      <c r="J177" s="9" t="s">
        <v>14</v>
      </c>
      <c r="K177" s="13">
        <f t="shared" si="12"/>
        <v>6.3000000000000007</v>
      </c>
      <c r="L177" s="12">
        <f t="shared" si="13"/>
        <v>2098</v>
      </c>
      <c r="M177" s="14">
        <f t="shared" si="14"/>
        <v>92.7</v>
      </c>
      <c r="N177" s="14">
        <f t="shared" si="15"/>
        <v>0.28000000000000003</v>
      </c>
      <c r="O177" s="15">
        <f t="shared" si="16"/>
        <v>4.5</v>
      </c>
      <c r="P177" s="35" t="str">
        <f t="shared" si="17"/>
        <v>E;&lt;5</v>
      </c>
    </row>
    <row r="178" spans="1:16">
      <c r="A178" s="9" t="s">
        <v>24</v>
      </c>
      <c r="B178" s="10">
        <v>43362</v>
      </c>
      <c r="C178" s="11">
        <v>9</v>
      </c>
      <c r="D178" s="9">
        <v>970506</v>
      </c>
      <c r="E178" s="12">
        <v>6269</v>
      </c>
      <c r="F178" s="12">
        <v>282</v>
      </c>
      <c r="G178" s="9" t="s">
        <v>1</v>
      </c>
      <c r="H178" s="9">
        <v>3</v>
      </c>
      <c r="I178" s="9" t="s">
        <v>40</v>
      </c>
      <c r="J178" s="9" t="s">
        <v>17</v>
      </c>
      <c r="K178" s="13">
        <f t="shared" si="12"/>
        <v>6.3000000000000007</v>
      </c>
      <c r="L178" s="12">
        <f t="shared" si="13"/>
        <v>2098</v>
      </c>
      <c r="M178" s="14">
        <f t="shared" si="14"/>
        <v>44.769999999999996</v>
      </c>
      <c r="N178" s="14">
        <f t="shared" si="15"/>
        <v>0.14000000000000001</v>
      </c>
      <c r="O178" s="15">
        <f t="shared" si="16"/>
        <v>4.5</v>
      </c>
      <c r="P178" s="35" t="str">
        <f t="shared" si="17"/>
        <v>E;&lt;5</v>
      </c>
    </row>
    <row r="179" spans="1:16">
      <c r="A179" s="9" t="s">
        <v>22</v>
      </c>
      <c r="B179" s="10">
        <v>43404</v>
      </c>
      <c r="C179" s="11">
        <v>10</v>
      </c>
      <c r="D179" s="9">
        <v>70733</v>
      </c>
      <c r="E179" s="12">
        <v>21229</v>
      </c>
      <c r="F179" s="12">
        <v>952</v>
      </c>
      <c r="G179" s="9" t="s">
        <v>1</v>
      </c>
      <c r="H179" s="9">
        <v>7</v>
      </c>
      <c r="I179" s="9" t="s">
        <v>37</v>
      </c>
      <c r="J179" s="9" t="s">
        <v>14</v>
      </c>
      <c r="K179" s="13">
        <f t="shared" si="12"/>
        <v>14.700000000000001</v>
      </c>
      <c r="L179" s="12">
        <f t="shared" si="13"/>
        <v>4896</v>
      </c>
      <c r="M179" s="14">
        <f t="shared" si="14"/>
        <v>64.77000000000001</v>
      </c>
      <c r="N179" s="14">
        <f t="shared" si="15"/>
        <v>0.2</v>
      </c>
      <c r="O179" s="15">
        <f t="shared" si="16"/>
        <v>4.49</v>
      </c>
      <c r="P179" s="35" t="str">
        <f t="shared" si="17"/>
        <v>E;&lt;5</v>
      </c>
    </row>
    <row r="180" spans="1:16">
      <c r="A180" s="9" t="s">
        <v>24</v>
      </c>
      <c r="B180" s="10">
        <v>43122</v>
      </c>
      <c r="C180" s="11">
        <v>1</v>
      </c>
      <c r="D180" s="9">
        <v>970028</v>
      </c>
      <c r="E180" s="12">
        <v>12668</v>
      </c>
      <c r="F180" s="12">
        <v>560</v>
      </c>
      <c r="G180" s="9" t="s">
        <v>1</v>
      </c>
      <c r="H180" s="9">
        <v>4</v>
      </c>
      <c r="I180" s="9" t="s">
        <v>40</v>
      </c>
      <c r="J180" s="9" t="s">
        <v>17</v>
      </c>
      <c r="K180" s="13">
        <f t="shared" si="12"/>
        <v>8.4</v>
      </c>
      <c r="L180" s="12">
        <f t="shared" si="13"/>
        <v>2798</v>
      </c>
      <c r="M180" s="14">
        <f t="shared" si="14"/>
        <v>66.67</v>
      </c>
      <c r="N180" s="14">
        <f t="shared" si="15"/>
        <v>0.21000000000000002</v>
      </c>
      <c r="O180" s="15">
        <f t="shared" si="16"/>
        <v>4.43</v>
      </c>
      <c r="P180" s="35" t="str">
        <f t="shared" si="17"/>
        <v>E;&lt;5</v>
      </c>
    </row>
    <row r="181" spans="1:16">
      <c r="A181" s="9" t="s">
        <v>25</v>
      </c>
      <c r="B181" s="10">
        <v>43305</v>
      </c>
      <c r="C181" s="11">
        <v>7</v>
      </c>
      <c r="D181" s="9">
        <v>970461</v>
      </c>
      <c r="E181" s="12">
        <v>5080</v>
      </c>
      <c r="F181" s="12">
        <v>223</v>
      </c>
      <c r="G181" s="9" t="s">
        <v>1</v>
      </c>
      <c r="H181" s="9">
        <v>1</v>
      </c>
      <c r="I181" s="9" t="s">
        <v>37</v>
      </c>
      <c r="J181" s="9" t="s">
        <v>14</v>
      </c>
      <c r="K181" s="13">
        <f t="shared" si="12"/>
        <v>2.1</v>
      </c>
      <c r="L181" s="12">
        <f t="shared" si="13"/>
        <v>700</v>
      </c>
      <c r="M181" s="14">
        <f t="shared" si="14"/>
        <v>106.2</v>
      </c>
      <c r="N181" s="14">
        <f t="shared" si="15"/>
        <v>0.32</v>
      </c>
      <c r="O181" s="15">
        <f t="shared" si="16"/>
        <v>4.3899999999999997</v>
      </c>
      <c r="P181" s="35" t="str">
        <f t="shared" si="17"/>
        <v>E;&lt;5</v>
      </c>
    </row>
    <row r="182" spans="1:16">
      <c r="A182" s="9" t="s">
        <v>33</v>
      </c>
      <c r="B182" s="10">
        <v>43373</v>
      </c>
      <c r="C182" s="11">
        <v>9</v>
      </c>
      <c r="D182" s="9">
        <v>970539</v>
      </c>
      <c r="E182" s="12">
        <v>8008</v>
      </c>
      <c r="F182" s="12">
        <v>351</v>
      </c>
      <c r="G182" s="9" t="s">
        <v>1</v>
      </c>
      <c r="H182" s="9">
        <v>2</v>
      </c>
      <c r="I182" s="9" t="s">
        <v>37</v>
      </c>
      <c r="J182" s="9" t="s">
        <v>16</v>
      </c>
      <c r="K182" s="13">
        <f t="shared" si="12"/>
        <v>4.2</v>
      </c>
      <c r="L182" s="12">
        <f t="shared" si="13"/>
        <v>1399</v>
      </c>
      <c r="M182" s="14">
        <f t="shared" si="14"/>
        <v>83.58</v>
      </c>
      <c r="N182" s="14">
        <f t="shared" si="15"/>
        <v>0.26</v>
      </c>
      <c r="O182" s="15">
        <f t="shared" si="16"/>
        <v>4.3899999999999997</v>
      </c>
      <c r="P182" s="35" t="str">
        <f t="shared" si="17"/>
        <v>E;&lt;5</v>
      </c>
    </row>
    <row r="183" spans="1:16">
      <c r="A183" s="9" t="s">
        <v>30</v>
      </c>
      <c r="B183" s="10">
        <v>43404</v>
      </c>
      <c r="C183" s="11">
        <v>10</v>
      </c>
      <c r="D183" s="9">
        <v>970596</v>
      </c>
      <c r="E183" s="12">
        <v>3543</v>
      </c>
      <c r="F183" s="12">
        <v>155</v>
      </c>
      <c r="G183" s="9" t="s">
        <v>1</v>
      </c>
      <c r="H183" s="9">
        <v>1</v>
      </c>
      <c r="I183" s="9" t="s">
        <v>37</v>
      </c>
      <c r="J183" s="9" t="s">
        <v>16</v>
      </c>
      <c r="K183" s="13">
        <f t="shared" si="12"/>
        <v>2.1</v>
      </c>
      <c r="L183" s="12">
        <f t="shared" si="13"/>
        <v>700</v>
      </c>
      <c r="M183" s="14">
        <f t="shared" si="14"/>
        <v>73.81</v>
      </c>
      <c r="N183" s="14">
        <f t="shared" si="15"/>
        <v>0.23</v>
      </c>
      <c r="O183" s="15">
        <f t="shared" si="16"/>
        <v>4.38</v>
      </c>
      <c r="P183" s="35" t="str">
        <f t="shared" si="17"/>
        <v>E;&lt;5</v>
      </c>
    </row>
    <row r="184" spans="1:16">
      <c r="A184" s="9" t="s">
        <v>34</v>
      </c>
      <c r="B184" s="10">
        <v>43465</v>
      </c>
      <c r="C184" s="11">
        <v>12</v>
      </c>
      <c r="D184" s="9">
        <v>970736</v>
      </c>
      <c r="E184" s="12">
        <v>12175</v>
      </c>
      <c r="F184" s="12">
        <v>529</v>
      </c>
      <c r="G184" s="9" t="s">
        <v>1</v>
      </c>
      <c r="H184" s="9">
        <v>3</v>
      </c>
      <c r="I184" s="9" t="s">
        <v>37</v>
      </c>
      <c r="J184" s="9" t="s">
        <v>14</v>
      </c>
      <c r="K184" s="13">
        <f t="shared" si="12"/>
        <v>6.3000000000000007</v>
      </c>
      <c r="L184" s="12">
        <f t="shared" si="13"/>
        <v>2098</v>
      </c>
      <c r="M184" s="14">
        <f t="shared" si="14"/>
        <v>83.97</v>
      </c>
      <c r="N184" s="14">
        <f t="shared" si="15"/>
        <v>0.26</v>
      </c>
      <c r="O184" s="15">
        <f t="shared" si="16"/>
        <v>4.3499999999999996</v>
      </c>
      <c r="P184" s="35" t="str">
        <f t="shared" si="17"/>
        <v>E;&lt;5</v>
      </c>
    </row>
    <row r="185" spans="1:16">
      <c r="A185" s="9" t="s">
        <v>25</v>
      </c>
      <c r="B185" s="10">
        <v>43212</v>
      </c>
      <c r="C185" s="11">
        <v>4</v>
      </c>
      <c r="D185" s="9">
        <v>970207</v>
      </c>
      <c r="E185" s="12">
        <v>23981</v>
      </c>
      <c r="F185" s="12">
        <v>1041</v>
      </c>
      <c r="G185" s="9" t="s">
        <v>0</v>
      </c>
      <c r="H185" s="9">
        <v>7</v>
      </c>
      <c r="I185" s="9" t="s">
        <v>37</v>
      </c>
      <c r="J185" s="9" t="s">
        <v>14</v>
      </c>
      <c r="K185" s="13">
        <f t="shared" si="12"/>
        <v>14.700000000000001</v>
      </c>
      <c r="L185" s="12">
        <f t="shared" si="13"/>
        <v>4896</v>
      </c>
      <c r="M185" s="14">
        <f t="shared" si="14"/>
        <v>70.820000000000007</v>
      </c>
      <c r="N185" s="14">
        <f t="shared" si="15"/>
        <v>0.22</v>
      </c>
      <c r="O185" s="15">
        <f t="shared" si="16"/>
        <v>4.3499999999999996</v>
      </c>
      <c r="P185" s="35" t="str">
        <f t="shared" si="17"/>
        <v>E;&lt;5</v>
      </c>
    </row>
    <row r="186" spans="1:16">
      <c r="A186" s="9" t="s">
        <v>33</v>
      </c>
      <c r="B186" s="10">
        <v>43241</v>
      </c>
      <c r="C186" s="11">
        <v>5</v>
      </c>
      <c r="D186" s="9">
        <v>970287</v>
      </c>
      <c r="E186" s="12">
        <v>6422</v>
      </c>
      <c r="F186" s="12">
        <v>275</v>
      </c>
      <c r="G186" s="9" t="s">
        <v>1</v>
      </c>
      <c r="H186" s="9">
        <v>2</v>
      </c>
      <c r="I186" s="9" t="s">
        <v>37</v>
      </c>
      <c r="J186" s="9" t="s">
        <v>14</v>
      </c>
      <c r="K186" s="13">
        <f t="shared" si="12"/>
        <v>4.2</v>
      </c>
      <c r="L186" s="12">
        <f t="shared" si="13"/>
        <v>1399</v>
      </c>
      <c r="M186" s="14">
        <f t="shared" si="14"/>
        <v>65.48</v>
      </c>
      <c r="N186" s="14">
        <f t="shared" si="15"/>
        <v>0.2</v>
      </c>
      <c r="O186" s="15">
        <f t="shared" si="16"/>
        <v>4.29</v>
      </c>
      <c r="P186" s="35" t="str">
        <f t="shared" si="17"/>
        <v>E;&lt;5</v>
      </c>
    </row>
    <row r="187" spans="1:16">
      <c r="A187" s="9" t="s">
        <v>24</v>
      </c>
      <c r="B187" s="10">
        <v>43434</v>
      </c>
      <c r="C187" s="11">
        <v>11</v>
      </c>
      <c r="D187" s="9">
        <v>970672</v>
      </c>
      <c r="E187" s="12">
        <v>7922</v>
      </c>
      <c r="F187" s="12">
        <v>338</v>
      </c>
      <c r="G187" s="9" t="s">
        <v>1</v>
      </c>
      <c r="H187" s="9">
        <v>3</v>
      </c>
      <c r="I187" s="9" t="s">
        <v>40</v>
      </c>
      <c r="J187" s="9" t="s">
        <v>17</v>
      </c>
      <c r="K187" s="13">
        <f t="shared" si="12"/>
        <v>6.3000000000000007</v>
      </c>
      <c r="L187" s="12">
        <f t="shared" si="13"/>
        <v>2098</v>
      </c>
      <c r="M187" s="14">
        <f t="shared" si="14"/>
        <v>53.66</v>
      </c>
      <c r="N187" s="14">
        <f t="shared" si="15"/>
        <v>0.17</v>
      </c>
      <c r="O187" s="15">
        <f t="shared" si="16"/>
        <v>4.2699999999999996</v>
      </c>
      <c r="P187" s="35" t="str">
        <f t="shared" si="17"/>
        <v>E;&lt;5</v>
      </c>
    </row>
    <row r="188" spans="1:16">
      <c r="A188" s="9" t="s">
        <v>26</v>
      </c>
      <c r="B188" s="10">
        <v>43404</v>
      </c>
      <c r="C188" s="11">
        <v>10</v>
      </c>
      <c r="D188" s="9">
        <v>970620</v>
      </c>
      <c r="E188" s="12">
        <v>4648</v>
      </c>
      <c r="F188" s="12">
        <v>197</v>
      </c>
      <c r="G188" s="9" t="s">
        <v>1</v>
      </c>
      <c r="H188" s="9">
        <v>1</v>
      </c>
      <c r="I188" s="9" t="s">
        <v>37</v>
      </c>
      <c r="J188" s="9" t="s">
        <v>16</v>
      </c>
      <c r="K188" s="13">
        <f t="shared" si="12"/>
        <v>2.1</v>
      </c>
      <c r="L188" s="12">
        <f t="shared" si="13"/>
        <v>700</v>
      </c>
      <c r="M188" s="14">
        <f t="shared" si="14"/>
        <v>93.81</v>
      </c>
      <c r="N188" s="14">
        <f t="shared" si="15"/>
        <v>0.29000000000000004</v>
      </c>
      <c r="O188" s="15">
        <f t="shared" si="16"/>
        <v>4.24</v>
      </c>
      <c r="P188" s="35" t="str">
        <f t="shared" si="17"/>
        <v>E;&lt;5</v>
      </c>
    </row>
    <row r="189" spans="1:16">
      <c r="A189" s="9" t="s">
        <v>29</v>
      </c>
      <c r="B189" s="10">
        <v>43214</v>
      </c>
      <c r="C189" s="11">
        <v>4</v>
      </c>
      <c r="D189" s="9">
        <v>970222</v>
      </c>
      <c r="E189" s="12">
        <v>20169</v>
      </c>
      <c r="F189" s="12">
        <v>851</v>
      </c>
      <c r="G189" s="9" t="s">
        <v>0</v>
      </c>
      <c r="H189" s="9">
        <v>6</v>
      </c>
      <c r="I189" s="9" t="s">
        <v>41</v>
      </c>
      <c r="J189" s="9" t="s">
        <v>17</v>
      </c>
      <c r="K189" s="13">
        <f t="shared" si="12"/>
        <v>12.600000000000001</v>
      </c>
      <c r="L189" s="12">
        <f t="shared" si="13"/>
        <v>4196</v>
      </c>
      <c r="M189" s="14">
        <f t="shared" si="14"/>
        <v>67.540000000000006</v>
      </c>
      <c r="N189" s="14">
        <f t="shared" si="15"/>
        <v>0.21000000000000002</v>
      </c>
      <c r="O189" s="15">
        <f t="shared" si="16"/>
        <v>4.22</v>
      </c>
      <c r="P189" s="35" t="str">
        <f t="shared" si="17"/>
        <v>E;&lt;5</v>
      </c>
    </row>
    <row r="190" spans="1:16">
      <c r="A190" s="9" t="s">
        <v>22</v>
      </c>
      <c r="B190" s="10">
        <v>43369</v>
      </c>
      <c r="C190" s="11">
        <v>9</v>
      </c>
      <c r="D190" s="9">
        <v>970518</v>
      </c>
      <c r="E190" s="12">
        <v>14424</v>
      </c>
      <c r="F190" s="12">
        <v>607</v>
      </c>
      <c r="G190" s="9" t="s">
        <v>1</v>
      </c>
      <c r="H190" s="9">
        <v>3</v>
      </c>
      <c r="I190" s="9" t="s">
        <v>37</v>
      </c>
      <c r="J190" s="9" t="s">
        <v>14</v>
      </c>
      <c r="K190" s="13">
        <f t="shared" si="12"/>
        <v>6.3000000000000007</v>
      </c>
      <c r="L190" s="12">
        <f t="shared" si="13"/>
        <v>2098</v>
      </c>
      <c r="M190" s="14">
        <f t="shared" si="14"/>
        <v>96.350000000000009</v>
      </c>
      <c r="N190" s="14">
        <f t="shared" si="15"/>
        <v>0.29000000000000004</v>
      </c>
      <c r="O190" s="15">
        <f t="shared" si="16"/>
        <v>4.21</v>
      </c>
      <c r="P190" s="35" t="str">
        <f t="shared" si="17"/>
        <v>E;&lt;5</v>
      </c>
    </row>
    <row r="191" spans="1:16">
      <c r="A191" s="9" t="s">
        <v>24</v>
      </c>
      <c r="B191" s="10">
        <v>43121</v>
      </c>
      <c r="C191" s="11">
        <v>1</v>
      </c>
      <c r="D191" s="9">
        <v>970023</v>
      </c>
      <c r="E191" s="12">
        <v>13692</v>
      </c>
      <c r="F191" s="12">
        <v>576</v>
      </c>
      <c r="G191" s="9" t="s">
        <v>1</v>
      </c>
      <c r="H191" s="9">
        <v>3</v>
      </c>
      <c r="I191" s="9" t="s">
        <v>40</v>
      </c>
      <c r="J191" s="9" t="s">
        <v>17</v>
      </c>
      <c r="K191" s="13">
        <f t="shared" si="12"/>
        <v>6.3000000000000007</v>
      </c>
      <c r="L191" s="12">
        <f t="shared" si="13"/>
        <v>2098</v>
      </c>
      <c r="M191" s="14">
        <f t="shared" si="14"/>
        <v>91.43</v>
      </c>
      <c r="N191" s="14">
        <f t="shared" si="15"/>
        <v>0.28000000000000003</v>
      </c>
      <c r="O191" s="15">
        <f t="shared" si="16"/>
        <v>4.21</v>
      </c>
      <c r="P191" s="35" t="str">
        <f t="shared" si="17"/>
        <v>E;&lt;5</v>
      </c>
    </row>
    <row r="192" spans="1:16">
      <c r="A192" s="9" t="s">
        <v>25</v>
      </c>
      <c r="B192" s="10">
        <v>43220</v>
      </c>
      <c r="C192" s="11">
        <v>4</v>
      </c>
      <c r="D192" s="9">
        <v>970235</v>
      </c>
      <c r="E192" s="12">
        <v>14731</v>
      </c>
      <c r="F192" s="12">
        <v>612</v>
      </c>
      <c r="G192" s="9" t="s">
        <v>0</v>
      </c>
      <c r="H192" s="9">
        <v>4</v>
      </c>
      <c r="I192" s="9" t="s">
        <v>37</v>
      </c>
      <c r="J192" s="9" t="s">
        <v>14</v>
      </c>
      <c r="K192" s="13">
        <f t="shared" si="12"/>
        <v>8.4</v>
      </c>
      <c r="L192" s="12">
        <f t="shared" si="13"/>
        <v>2798</v>
      </c>
      <c r="M192" s="14">
        <f t="shared" si="14"/>
        <v>72.86</v>
      </c>
      <c r="N192" s="14">
        <f t="shared" si="15"/>
        <v>0.22</v>
      </c>
      <c r="O192" s="15">
        <f t="shared" si="16"/>
        <v>4.16</v>
      </c>
      <c r="P192" s="35" t="str">
        <f t="shared" si="17"/>
        <v>E;&lt;5</v>
      </c>
    </row>
    <row r="193" spans="1:16">
      <c r="A193" s="9" t="s">
        <v>29</v>
      </c>
      <c r="B193" s="10">
        <v>43404</v>
      </c>
      <c r="C193" s="11">
        <v>10</v>
      </c>
      <c r="D193" s="9">
        <v>970578</v>
      </c>
      <c r="E193" s="12">
        <v>24064</v>
      </c>
      <c r="F193" s="12">
        <v>990</v>
      </c>
      <c r="G193" s="9" t="s">
        <v>0</v>
      </c>
      <c r="H193" s="9">
        <v>56</v>
      </c>
      <c r="I193" s="9" t="s">
        <v>40</v>
      </c>
      <c r="J193" s="9" t="s">
        <v>16</v>
      </c>
      <c r="K193" s="13">
        <f t="shared" si="12"/>
        <v>117.60000000000001</v>
      </c>
      <c r="L193" s="12">
        <f t="shared" si="13"/>
        <v>39161</v>
      </c>
      <c r="M193" s="14">
        <f t="shared" si="14"/>
        <v>8.42</v>
      </c>
      <c r="N193" s="14">
        <f t="shared" si="15"/>
        <v>0.03</v>
      </c>
      <c r="O193" s="15">
        <f t="shared" si="16"/>
        <v>4.12</v>
      </c>
      <c r="P193" s="35" t="str">
        <f t="shared" si="17"/>
        <v>E;&lt;5</v>
      </c>
    </row>
    <row r="194" spans="1:16">
      <c r="A194" s="9" t="s">
        <v>25</v>
      </c>
      <c r="B194" s="10">
        <v>43289</v>
      </c>
      <c r="C194" s="11">
        <v>7</v>
      </c>
      <c r="D194" s="9">
        <v>970404</v>
      </c>
      <c r="E194" s="12">
        <v>4439</v>
      </c>
      <c r="F194" s="12">
        <v>182</v>
      </c>
      <c r="G194" s="9" t="s">
        <v>1</v>
      </c>
      <c r="H194" s="9">
        <v>1</v>
      </c>
      <c r="I194" s="9" t="s">
        <v>37</v>
      </c>
      <c r="J194" s="9" t="s">
        <v>14</v>
      </c>
      <c r="K194" s="13">
        <f t="shared" ref="K194:K257" si="18">H194*2.1</f>
        <v>2.1</v>
      </c>
      <c r="L194" s="12">
        <f t="shared" ref="L194:L257" si="19">ROUNDUP(K194*333,0)</f>
        <v>700</v>
      </c>
      <c r="M194" s="14">
        <f t="shared" ref="M194:M257" si="20">ROUNDUP(F194/K194,2)</f>
        <v>86.67</v>
      </c>
      <c r="N194" s="14">
        <f t="shared" ref="N194:N257" si="21">ROUNDUP(F194/L194,2)</f>
        <v>0.26</v>
      </c>
      <c r="O194" s="15">
        <f t="shared" ref="O194:O257" si="22">ROUNDUP((F194/E194)*100,2)</f>
        <v>4.1099999999999994</v>
      </c>
      <c r="P194" s="35" t="str">
        <f t="shared" si="17"/>
        <v>E;&lt;5</v>
      </c>
    </row>
    <row r="195" spans="1:16">
      <c r="A195" s="9" t="s">
        <v>31</v>
      </c>
      <c r="B195" s="10">
        <v>43404</v>
      </c>
      <c r="C195" s="11">
        <v>10</v>
      </c>
      <c r="D195" s="9">
        <v>970549</v>
      </c>
      <c r="E195" s="12">
        <v>15859</v>
      </c>
      <c r="F195" s="12">
        <v>651</v>
      </c>
      <c r="G195" s="9" t="s">
        <v>1</v>
      </c>
      <c r="H195" s="9">
        <v>4</v>
      </c>
      <c r="I195" s="9" t="s">
        <v>40</v>
      </c>
      <c r="J195" s="9" t="s">
        <v>16</v>
      </c>
      <c r="K195" s="13">
        <f t="shared" si="18"/>
        <v>8.4</v>
      </c>
      <c r="L195" s="12">
        <f t="shared" si="19"/>
        <v>2798</v>
      </c>
      <c r="M195" s="14">
        <f t="shared" si="20"/>
        <v>77.5</v>
      </c>
      <c r="N195" s="14">
        <f t="shared" si="21"/>
        <v>0.24000000000000002</v>
      </c>
      <c r="O195" s="15">
        <f t="shared" si="22"/>
        <v>4.1099999999999994</v>
      </c>
      <c r="P195" s="35" t="str">
        <f t="shared" ref="P195:P258" si="23">IF(O195&gt;=30,"A; &gt;30",IF(O195&gt;=20,"B; &gt;20",IF(O195&gt;=10,"C;&gt;10",IF(O195&gt;=5,"D;&gt;5","E;&lt;5"))))</f>
        <v>E;&lt;5</v>
      </c>
    </row>
    <row r="196" spans="1:16">
      <c r="A196" s="9" t="s">
        <v>29</v>
      </c>
      <c r="B196" s="10">
        <v>43290</v>
      </c>
      <c r="C196" s="11">
        <v>7</v>
      </c>
      <c r="D196" s="9">
        <v>970406</v>
      </c>
      <c r="E196" s="12">
        <v>24494</v>
      </c>
      <c r="F196" s="12">
        <v>990</v>
      </c>
      <c r="G196" s="9" t="s">
        <v>0</v>
      </c>
      <c r="H196" s="9">
        <v>57</v>
      </c>
      <c r="I196" s="9" t="s">
        <v>40</v>
      </c>
      <c r="J196" s="9" t="s">
        <v>16</v>
      </c>
      <c r="K196" s="13">
        <f t="shared" si="18"/>
        <v>119.7</v>
      </c>
      <c r="L196" s="12">
        <f t="shared" si="19"/>
        <v>39861</v>
      </c>
      <c r="M196" s="14">
        <f t="shared" si="20"/>
        <v>8.2799999999999994</v>
      </c>
      <c r="N196" s="14">
        <f t="shared" si="21"/>
        <v>0.03</v>
      </c>
      <c r="O196" s="15">
        <f t="shared" si="22"/>
        <v>4.05</v>
      </c>
      <c r="P196" s="35" t="str">
        <f t="shared" si="23"/>
        <v>E;&lt;5</v>
      </c>
    </row>
    <row r="197" spans="1:16">
      <c r="A197" s="9" t="s">
        <v>29</v>
      </c>
      <c r="B197" s="10">
        <v>43157</v>
      </c>
      <c r="C197" s="11">
        <v>2</v>
      </c>
      <c r="D197" s="9">
        <v>970087</v>
      </c>
      <c r="E197" s="12">
        <v>24596</v>
      </c>
      <c r="F197" s="12">
        <v>990</v>
      </c>
      <c r="G197" s="9" t="s">
        <v>0</v>
      </c>
      <c r="H197" s="9">
        <v>69</v>
      </c>
      <c r="I197" s="9" t="s">
        <v>40</v>
      </c>
      <c r="J197" s="9" t="s">
        <v>16</v>
      </c>
      <c r="K197" s="13">
        <f t="shared" si="18"/>
        <v>144.9</v>
      </c>
      <c r="L197" s="12">
        <f t="shared" si="19"/>
        <v>48252</v>
      </c>
      <c r="M197" s="14">
        <f t="shared" si="20"/>
        <v>6.84</v>
      </c>
      <c r="N197" s="14">
        <f t="shared" si="21"/>
        <v>0.03</v>
      </c>
      <c r="O197" s="15">
        <f t="shared" si="22"/>
        <v>4.0299999999999994</v>
      </c>
      <c r="P197" s="35" t="str">
        <f t="shared" si="23"/>
        <v>E;&lt;5</v>
      </c>
    </row>
    <row r="198" spans="1:16">
      <c r="A198" s="9" t="s">
        <v>23</v>
      </c>
      <c r="B198" s="10">
        <v>43247</v>
      </c>
      <c r="C198" s="11">
        <v>5</v>
      </c>
      <c r="D198" s="9">
        <v>970298</v>
      </c>
      <c r="E198" s="12">
        <v>15893</v>
      </c>
      <c r="F198" s="12">
        <v>630</v>
      </c>
      <c r="G198" s="9" t="s">
        <v>1</v>
      </c>
      <c r="H198" s="9">
        <v>5</v>
      </c>
      <c r="I198" s="9" t="s">
        <v>37</v>
      </c>
      <c r="J198" s="9" t="s">
        <v>16</v>
      </c>
      <c r="K198" s="13">
        <f t="shared" si="18"/>
        <v>10.5</v>
      </c>
      <c r="L198" s="12">
        <f t="shared" si="19"/>
        <v>3497</v>
      </c>
      <c r="M198" s="14">
        <f t="shared" si="20"/>
        <v>60</v>
      </c>
      <c r="N198" s="14">
        <f t="shared" si="21"/>
        <v>0.19</v>
      </c>
      <c r="O198" s="15">
        <f t="shared" si="22"/>
        <v>3.9699999999999998</v>
      </c>
      <c r="P198" s="35" t="str">
        <f t="shared" si="23"/>
        <v>E;&lt;5</v>
      </c>
    </row>
    <row r="199" spans="1:16">
      <c r="A199" s="9" t="s">
        <v>25</v>
      </c>
      <c r="B199" s="10">
        <v>43247</v>
      </c>
      <c r="C199" s="11">
        <v>5</v>
      </c>
      <c r="D199" s="9">
        <v>970297</v>
      </c>
      <c r="E199" s="12">
        <v>5207</v>
      </c>
      <c r="F199" s="12">
        <v>204</v>
      </c>
      <c r="G199" s="9" t="s">
        <v>1</v>
      </c>
      <c r="H199" s="9">
        <v>1</v>
      </c>
      <c r="I199" s="9" t="s">
        <v>37</v>
      </c>
      <c r="J199" s="9" t="s">
        <v>14</v>
      </c>
      <c r="K199" s="13">
        <f t="shared" si="18"/>
        <v>2.1</v>
      </c>
      <c r="L199" s="12">
        <f t="shared" si="19"/>
        <v>700</v>
      </c>
      <c r="M199" s="14">
        <f t="shared" si="20"/>
        <v>97.15</v>
      </c>
      <c r="N199" s="14">
        <f t="shared" si="21"/>
        <v>0.3</v>
      </c>
      <c r="O199" s="15">
        <f t="shared" si="22"/>
        <v>3.92</v>
      </c>
      <c r="P199" s="35" t="str">
        <f t="shared" si="23"/>
        <v>E;&lt;5</v>
      </c>
    </row>
    <row r="200" spans="1:16">
      <c r="A200" s="9" t="s">
        <v>24</v>
      </c>
      <c r="B200" s="10">
        <v>43115</v>
      </c>
      <c r="C200" s="11">
        <v>1</v>
      </c>
      <c r="D200" s="9">
        <v>970009</v>
      </c>
      <c r="E200" s="12">
        <v>46118</v>
      </c>
      <c r="F200" s="12">
        <v>1800</v>
      </c>
      <c r="G200" s="9" t="s">
        <v>0</v>
      </c>
      <c r="H200" s="9">
        <v>20</v>
      </c>
      <c r="I200" s="9" t="s">
        <v>36</v>
      </c>
      <c r="J200" s="9" t="s">
        <v>14</v>
      </c>
      <c r="K200" s="13">
        <f t="shared" si="18"/>
        <v>42</v>
      </c>
      <c r="L200" s="12">
        <f t="shared" si="19"/>
        <v>13986</v>
      </c>
      <c r="M200" s="14">
        <f t="shared" si="20"/>
        <v>42.86</v>
      </c>
      <c r="N200" s="14">
        <f t="shared" si="21"/>
        <v>0.13</v>
      </c>
      <c r="O200" s="15">
        <f t="shared" si="22"/>
        <v>3.9099999999999997</v>
      </c>
      <c r="P200" s="35" t="str">
        <f t="shared" si="23"/>
        <v>E;&lt;5</v>
      </c>
    </row>
    <row r="201" spans="1:16">
      <c r="A201" s="9" t="s">
        <v>29</v>
      </c>
      <c r="B201" s="10">
        <v>43129</v>
      </c>
      <c r="C201" s="11">
        <v>1</v>
      </c>
      <c r="D201" s="9">
        <v>970040</v>
      </c>
      <c r="E201" s="12">
        <v>25442</v>
      </c>
      <c r="F201" s="12">
        <v>990</v>
      </c>
      <c r="G201" s="9" t="s">
        <v>0</v>
      </c>
      <c r="H201" s="9">
        <v>61</v>
      </c>
      <c r="I201" s="9" t="s">
        <v>40</v>
      </c>
      <c r="J201" s="9" t="s">
        <v>16</v>
      </c>
      <c r="K201" s="13">
        <f t="shared" si="18"/>
        <v>128.1</v>
      </c>
      <c r="L201" s="12">
        <f t="shared" si="19"/>
        <v>42658</v>
      </c>
      <c r="M201" s="14">
        <f t="shared" si="20"/>
        <v>7.7299999999999995</v>
      </c>
      <c r="N201" s="14">
        <f t="shared" si="21"/>
        <v>0.03</v>
      </c>
      <c r="O201" s="15">
        <f t="shared" si="22"/>
        <v>3.9</v>
      </c>
      <c r="P201" s="35" t="str">
        <f t="shared" si="23"/>
        <v>E;&lt;5</v>
      </c>
    </row>
    <row r="202" spans="1:16">
      <c r="A202" s="9" t="s">
        <v>27</v>
      </c>
      <c r="B202" s="10">
        <v>43465</v>
      </c>
      <c r="C202" s="11">
        <v>12</v>
      </c>
      <c r="D202" s="9">
        <v>970729</v>
      </c>
      <c r="E202" s="12">
        <v>32459</v>
      </c>
      <c r="F202" s="12">
        <v>1250</v>
      </c>
      <c r="G202" s="9" t="s">
        <v>1</v>
      </c>
      <c r="H202" s="9">
        <v>12</v>
      </c>
      <c r="I202" s="9" t="s">
        <v>40</v>
      </c>
      <c r="J202" s="9" t="s">
        <v>16</v>
      </c>
      <c r="K202" s="13">
        <f t="shared" si="18"/>
        <v>25.200000000000003</v>
      </c>
      <c r="L202" s="12">
        <f t="shared" si="19"/>
        <v>8392</v>
      </c>
      <c r="M202" s="14">
        <f t="shared" si="20"/>
        <v>49.61</v>
      </c>
      <c r="N202" s="14">
        <f t="shared" si="21"/>
        <v>0.15000000000000002</v>
      </c>
      <c r="O202" s="15">
        <f t="shared" si="22"/>
        <v>3.86</v>
      </c>
      <c r="P202" s="35" t="str">
        <f t="shared" si="23"/>
        <v>E;&lt;5</v>
      </c>
    </row>
    <row r="203" spans="1:16">
      <c r="A203" s="9" t="s">
        <v>25</v>
      </c>
      <c r="B203" s="10">
        <v>43189</v>
      </c>
      <c r="C203" s="11">
        <v>3</v>
      </c>
      <c r="D203" s="9">
        <v>970114</v>
      </c>
      <c r="E203" s="12">
        <v>40883</v>
      </c>
      <c r="F203" s="12">
        <v>1550</v>
      </c>
      <c r="G203" s="9" t="s">
        <v>0</v>
      </c>
      <c r="H203" s="9">
        <v>18</v>
      </c>
      <c r="I203" s="9" t="s">
        <v>43</v>
      </c>
      <c r="J203" s="9" t="s">
        <v>46</v>
      </c>
      <c r="K203" s="13">
        <f t="shared" si="18"/>
        <v>37.800000000000004</v>
      </c>
      <c r="L203" s="12">
        <f t="shared" si="19"/>
        <v>12588</v>
      </c>
      <c r="M203" s="14">
        <f t="shared" si="20"/>
        <v>41.01</v>
      </c>
      <c r="N203" s="14">
        <f t="shared" si="21"/>
        <v>0.13</v>
      </c>
      <c r="O203" s="15">
        <f t="shared" si="22"/>
        <v>3.8</v>
      </c>
      <c r="P203" s="35" t="str">
        <f t="shared" si="23"/>
        <v>E;&lt;5</v>
      </c>
    </row>
    <row r="204" spans="1:16">
      <c r="A204" s="9" t="s">
        <v>22</v>
      </c>
      <c r="B204" s="10">
        <v>43353</v>
      </c>
      <c r="C204" s="11">
        <v>9</v>
      </c>
      <c r="D204" s="9">
        <v>970482</v>
      </c>
      <c r="E204" s="12">
        <v>47514</v>
      </c>
      <c r="F204" s="12">
        <v>1800</v>
      </c>
      <c r="G204" s="9" t="s">
        <v>0</v>
      </c>
      <c r="H204" s="9">
        <v>18</v>
      </c>
      <c r="I204" s="9" t="s">
        <v>37</v>
      </c>
      <c r="J204" s="9" t="s">
        <v>14</v>
      </c>
      <c r="K204" s="13">
        <f t="shared" si="18"/>
        <v>37.800000000000004</v>
      </c>
      <c r="L204" s="12">
        <f t="shared" si="19"/>
        <v>12588</v>
      </c>
      <c r="M204" s="14">
        <f t="shared" si="20"/>
        <v>47.62</v>
      </c>
      <c r="N204" s="14">
        <f t="shared" si="21"/>
        <v>0.15000000000000002</v>
      </c>
      <c r="O204" s="15">
        <f t="shared" si="22"/>
        <v>3.7899999999999996</v>
      </c>
      <c r="P204" s="35" t="str">
        <f t="shared" si="23"/>
        <v>E;&lt;5</v>
      </c>
    </row>
    <row r="205" spans="1:16">
      <c r="A205" s="9" t="s">
        <v>26</v>
      </c>
      <c r="B205" s="10">
        <v>43229</v>
      </c>
      <c r="C205" s="11">
        <v>5</v>
      </c>
      <c r="D205" s="9">
        <v>970248</v>
      </c>
      <c r="E205" s="12">
        <v>6818</v>
      </c>
      <c r="F205" s="12">
        <v>257</v>
      </c>
      <c r="G205" s="9" t="s">
        <v>1</v>
      </c>
      <c r="H205" s="9">
        <v>2</v>
      </c>
      <c r="I205" s="9" t="s">
        <v>37</v>
      </c>
      <c r="J205" s="9" t="s">
        <v>16</v>
      </c>
      <c r="K205" s="13">
        <f t="shared" si="18"/>
        <v>4.2</v>
      </c>
      <c r="L205" s="12">
        <f t="shared" si="19"/>
        <v>1399</v>
      </c>
      <c r="M205" s="14">
        <f t="shared" si="20"/>
        <v>61.199999999999996</v>
      </c>
      <c r="N205" s="14">
        <f t="shared" si="21"/>
        <v>0.19</v>
      </c>
      <c r="O205" s="15">
        <f t="shared" si="22"/>
        <v>3.7699999999999996</v>
      </c>
      <c r="P205" s="35" t="str">
        <f t="shared" si="23"/>
        <v>E;&lt;5</v>
      </c>
    </row>
    <row r="206" spans="1:16">
      <c r="A206" s="9" t="s">
        <v>25</v>
      </c>
      <c r="B206" s="10">
        <v>43305</v>
      </c>
      <c r="C206" s="11">
        <v>7</v>
      </c>
      <c r="D206" s="9">
        <v>970459</v>
      </c>
      <c r="E206" s="12">
        <v>12758</v>
      </c>
      <c r="F206" s="12">
        <v>480</v>
      </c>
      <c r="G206" s="9" t="s">
        <v>1</v>
      </c>
      <c r="H206" s="9">
        <v>4</v>
      </c>
      <c r="I206" s="9" t="s">
        <v>37</v>
      </c>
      <c r="J206" s="9" t="s">
        <v>16</v>
      </c>
      <c r="K206" s="13">
        <f t="shared" si="18"/>
        <v>8.4</v>
      </c>
      <c r="L206" s="12">
        <f t="shared" si="19"/>
        <v>2798</v>
      </c>
      <c r="M206" s="14">
        <f t="shared" si="20"/>
        <v>57.15</v>
      </c>
      <c r="N206" s="14">
        <f t="shared" si="21"/>
        <v>0.18000000000000002</v>
      </c>
      <c r="O206" s="15">
        <f t="shared" si="22"/>
        <v>3.7699999999999996</v>
      </c>
      <c r="P206" s="35" t="str">
        <f t="shared" si="23"/>
        <v>E;&lt;5</v>
      </c>
    </row>
    <row r="207" spans="1:16">
      <c r="A207" s="9" t="s">
        <v>24</v>
      </c>
      <c r="B207" s="10">
        <v>43359</v>
      </c>
      <c r="C207" s="11">
        <v>9</v>
      </c>
      <c r="D207" s="9">
        <v>970499</v>
      </c>
      <c r="E207" s="12">
        <v>5346</v>
      </c>
      <c r="F207" s="12">
        <v>200</v>
      </c>
      <c r="G207" s="9" t="s">
        <v>1</v>
      </c>
      <c r="H207" s="9">
        <v>1</v>
      </c>
      <c r="I207" s="9" t="s">
        <v>40</v>
      </c>
      <c r="J207" s="9" t="s">
        <v>17</v>
      </c>
      <c r="K207" s="13">
        <f t="shared" si="18"/>
        <v>2.1</v>
      </c>
      <c r="L207" s="12">
        <f t="shared" si="19"/>
        <v>700</v>
      </c>
      <c r="M207" s="14">
        <f t="shared" si="20"/>
        <v>95.240000000000009</v>
      </c>
      <c r="N207" s="14">
        <f t="shared" si="21"/>
        <v>0.29000000000000004</v>
      </c>
      <c r="O207" s="15">
        <f t="shared" si="22"/>
        <v>3.75</v>
      </c>
      <c r="P207" s="35" t="str">
        <f t="shared" si="23"/>
        <v>E;&lt;5</v>
      </c>
    </row>
    <row r="208" spans="1:16">
      <c r="A208" s="9" t="s">
        <v>22</v>
      </c>
      <c r="B208" s="10">
        <v>43404</v>
      </c>
      <c r="C208" s="11">
        <v>10</v>
      </c>
      <c r="D208" s="9">
        <v>970588</v>
      </c>
      <c r="E208" s="12">
        <v>6978</v>
      </c>
      <c r="F208" s="12">
        <v>261</v>
      </c>
      <c r="G208" s="9" t="s">
        <v>1</v>
      </c>
      <c r="H208" s="9">
        <v>2</v>
      </c>
      <c r="I208" s="9" t="s">
        <v>37</v>
      </c>
      <c r="J208" s="9" t="s">
        <v>14</v>
      </c>
      <c r="K208" s="13">
        <f t="shared" si="18"/>
        <v>4.2</v>
      </c>
      <c r="L208" s="12">
        <f t="shared" si="19"/>
        <v>1399</v>
      </c>
      <c r="M208" s="14">
        <f t="shared" si="20"/>
        <v>62.15</v>
      </c>
      <c r="N208" s="14">
        <f t="shared" si="21"/>
        <v>0.19</v>
      </c>
      <c r="O208" s="15">
        <f t="shared" si="22"/>
        <v>3.75</v>
      </c>
      <c r="P208" s="35" t="str">
        <f t="shared" si="23"/>
        <v>E;&lt;5</v>
      </c>
    </row>
    <row r="209" spans="1:16">
      <c r="A209" s="9" t="s">
        <v>32</v>
      </c>
      <c r="B209" s="10">
        <v>43243</v>
      </c>
      <c r="C209" s="11">
        <v>5</v>
      </c>
      <c r="D209" s="9">
        <v>970295</v>
      </c>
      <c r="E209" s="12">
        <v>12544</v>
      </c>
      <c r="F209" s="12">
        <v>468</v>
      </c>
      <c r="G209" s="9" t="s">
        <v>1</v>
      </c>
      <c r="H209" s="9">
        <v>2</v>
      </c>
      <c r="I209" s="9" t="s">
        <v>37</v>
      </c>
      <c r="J209" s="9" t="s">
        <v>16</v>
      </c>
      <c r="K209" s="13">
        <f t="shared" si="18"/>
        <v>4.2</v>
      </c>
      <c r="L209" s="12">
        <f t="shared" si="19"/>
        <v>1399</v>
      </c>
      <c r="M209" s="14">
        <f t="shared" si="20"/>
        <v>111.43</v>
      </c>
      <c r="N209" s="14">
        <f t="shared" si="21"/>
        <v>0.34</v>
      </c>
      <c r="O209" s="15">
        <f t="shared" si="22"/>
        <v>3.7399999999999998</v>
      </c>
      <c r="P209" s="35" t="str">
        <f t="shared" si="23"/>
        <v>E;&lt;5</v>
      </c>
    </row>
    <row r="210" spans="1:16">
      <c r="A210" s="9" t="s">
        <v>24</v>
      </c>
      <c r="B210" s="10">
        <v>43404</v>
      </c>
      <c r="C210" s="11">
        <v>10</v>
      </c>
      <c r="D210" s="9">
        <v>970563</v>
      </c>
      <c r="E210" s="12">
        <v>18152</v>
      </c>
      <c r="F210" s="12">
        <v>676</v>
      </c>
      <c r="G210" s="9" t="s">
        <v>1</v>
      </c>
      <c r="H210" s="9">
        <v>7</v>
      </c>
      <c r="I210" s="9" t="s">
        <v>40</v>
      </c>
      <c r="J210" s="9" t="s">
        <v>17</v>
      </c>
      <c r="K210" s="13">
        <f t="shared" si="18"/>
        <v>14.700000000000001</v>
      </c>
      <c r="L210" s="12">
        <f t="shared" si="19"/>
        <v>4896</v>
      </c>
      <c r="M210" s="14">
        <f t="shared" si="20"/>
        <v>45.989999999999995</v>
      </c>
      <c r="N210" s="14">
        <f t="shared" si="21"/>
        <v>0.14000000000000001</v>
      </c>
      <c r="O210" s="15">
        <f t="shared" si="22"/>
        <v>3.73</v>
      </c>
      <c r="P210" s="35" t="str">
        <f t="shared" si="23"/>
        <v>E;&lt;5</v>
      </c>
    </row>
    <row r="211" spans="1:16">
      <c r="A211" s="9" t="s">
        <v>22</v>
      </c>
      <c r="B211" s="10">
        <v>43434</v>
      </c>
      <c r="C211" s="11">
        <v>11</v>
      </c>
      <c r="D211" s="9">
        <v>970688</v>
      </c>
      <c r="E211" s="12">
        <v>12175</v>
      </c>
      <c r="F211" s="12">
        <v>452</v>
      </c>
      <c r="G211" s="9" t="s">
        <v>1</v>
      </c>
      <c r="H211" s="9">
        <v>3</v>
      </c>
      <c r="I211" s="9" t="s">
        <v>37</v>
      </c>
      <c r="J211" s="9" t="s">
        <v>14</v>
      </c>
      <c r="K211" s="13">
        <f t="shared" si="18"/>
        <v>6.3000000000000007</v>
      </c>
      <c r="L211" s="12">
        <f t="shared" si="19"/>
        <v>2098</v>
      </c>
      <c r="M211" s="14">
        <f t="shared" si="20"/>
        <v>71.75</v>
      </c>
      <c r="N211" s="14">
        <f t="shared" si="21"/>
        <v>0.22</v>
      </c>
      <c r="O211" s="15">
        <f t="shared" si="22"/>
        <v>3.7199999999999998</v>
      </c>
      <c r="P211" s="35" t="str">
        <f t="shared" si="23"/>
        <v>E;&lt;5</v>
      </c>
    </row>
    <row r="212" spans="1:16">
      <c r="A212" s="9" t="s">
        <v>24</v>
      </c>
      <c r="B212" s="10">
        <v>43348</v>
      </c>
      <c r="C212" s="11">
        <v>9</v>
      </c>
      <c r="D212" s="9">
        <v>970480</v>
      </c>
      <c r="E212" s="12">
        <v>7613</v>
      </c>
      <c r="F212" s="12">
        <v>282</v>
      </c>
      <c r="G212" s="9" t="s">
        <v>1</v>
      </c>
      <c r="H212" s="9">
        <v>3</v>
      </c>
      <c r="I212" s="9" t="s">
        <v>40</v>
      </c>
      <c r="J212" s="9" t="s">
        <v>17</v>
      </c>
      <c r="K212" s="13">
        <f t="shared" si="18"/>
        <v>6.3000000000000007</v>
      </c>
      <c r="L212" s="12">
        <f t="shared" si="19"/>
        <v>2098</v>
      </c>
      <c r="M212" s="14">
        <f t="shared" si="20"/>
        <v>44.769999999999996</v>
      </c>
      <c r="N212" s="14">
        <f t="shared" si="21"/>
        <v>0.14000000000000001</v>
      </c>
      <c r="O212" s="15">
        <f t="shared" si="22"/>
        <v>3.71</v>
      </c>
      <c r="P212" s="35" t="str">
        <f t="shared" si="23"/>
        <v>E;&lt;5</v>
      </c>
    </row>
    <row r="213" spans="1:16">
      <c r="A213" s="9" t="s">
        <v>28</v>
      </c>
      <c r="B213" s="10">
        <v>43236</v>
      </c>
      <c r="C213" s="11">
        <v>5</v>
      </c>
      <c r="D213" s="9">
        <v>970263</v>
      </c>
      <c r="E213" s="12">
        <v>8979</v>
      </c>
      <c r="F213" s="12">
        <v>332</v>
      </c>
      <c r="G213" s="9" t="s">
        <v>1</v>
      </c>
      <c r="H213" s="9">
        <v>2</v>
      </c>
      <c r="I213" s="9" t="s">
        <v>37</v>
      </c>
      <c r="J213" s="9" t="s">
        <v>16</v>
      </c>
      <c r="K213" s="13">
        <f t="shared" si="18"/>
        <v>4.2</v>
      </c>
      <c r="L213" s="12">
        <f t="shared" si="19"/>
        <v>1399</v>
      </c>
      <c r="M213" s="14">
        <f t="shared" si="20"/>
        <v>79.050000000000011</v>
      </c>
      <c r="N213" s="14">
        <f t="shared" si="21"/>
        <v>0.24000000000000002</v>
      </c>
      <c r="O213" s="15">
        <f t="shared" si="22"/>
        <v>3.6999999999999997</v>
      </c>
      <c r="P213" s="35" t="str">
        <f t="shared" si="23"/>
        <v>E;&lt;5</v>
      </c>
    </row>
    <row r="214" spans="1:16">
      <c r="A214" s="9" t="s">
        <v>22</v>
      </c>
      <c r="B214" s="10">
        <v>43404</v>
      </c>
      <c r="C214" s="11">
        <v>10</v>
      </c>
      <c r="D214" s="9">
        <v>970604</v>
      </c>
      <c r="E214" s="12">
        <v>12175</v>
      </c>
      <c r="F214" s="12">
        <v>447</v>
      </c>
      <c r="G214" s="9" t="s">
        <v>1</v>
      </c>
      <c r="H214" s="9">
        <v>3</v>
      </c>
      <c r="I214" s="9" t="s">
        <v>37</v>
      </c>
      <c r="J214" s="9" t="s">
        <v>14</v>
      </c>
      <c r="K214" s="13">
        <f t="shared" si="18"/>
        <v>6.3000000000000007</v>
      </c>
      <c r="L214" s="12">
        <f t="shared" si="19"/>
        <v>2098</v>
      </c>
      <c r="M214" s="14">
        <f t="shared" si="20"/>
        <v>70.960000000000008</v>
      </c>
      <c r="N214" s="14">
        <f t="shared" si="21"/>
        <v>0.22</v>
      </c>
      <c r="O214" s="15">
        <f t="shared" si="22"/>
        <v>3.6799999999999997</v>
      </c>
      <c r="P214" s="35" t="str">
        <f t="shared" si="23"/>
        <v>E;&lt;5</v>
      </c>
    </row>
    <row r="215" spans="1:16">
      <c r="A215" s="9" t="s">
        <v>25</v>
      </c>
      <c r="B215" s="10">
        <v>43275</v>
      </c>
      <c r="C215" s="11">
        <v>6</v>
      </c>
      <c r="D215" s="9">
        <v>970367</v>
      </c>
      <c r="E215" s="12">
        <v>69849</v>
      </c>
      <c r="F215" s="12">
        <v>2550</v>
      </c>
      <c r="G215" s="9" t="s">
        <v>1</v>
      </c>
      <c r="H215" s="9">
        <v>22</v>
      </c>
      <c r="I215" s="9" t="s">
        <v>43</v>
      </c>
      <c r="J215" s="9" t="s">
        <v>18</v>
      </c>
      <c r="K215" s="13">
        <f t="shared" si="18"/>
        <v>46.2</v>
      </c>
      <c r="L215" s="12">
        <f t="shared" si="19"/>
        <v>15385</v>
      </c>
      <c r="M215" s="14">
        <f t="shared" si="20"/>
        <v>55.199999999999996</v>
      </c>
      <c r="N215" s="14">
        <f t="shared" si="21"/>
        <v>0.17</v>
      </c>
      <c r="O215" s="15">
        <f t="shared" si="22"/>
        <v>3.6599999999999997</v>
      </c>
      <c r="P215" s="35" t="str">
        <f t="shared" si="23"/>
        <v>E;&lt;5</v>
      </c>
    </row>
    <row r="216" spans="1:16">
      <c r="A216" s="9" t="s">
        <v>25</v>
      </c>
      <c r="B216" s="10">
        <v>43189</v>
      </c>
      <c r="C216" s="11">
        <v>3</v>
      </c>
      <c r="D216" s="9">
        <v>302292</v>
      </c>
      <c r="E216" s="12">
        <v>41513</v>
      </c>
      <c r="F216" s="12">
        <v>1497</v>
      </c>
      <c r="G216" s="9" t="s">
        <v>0</v>
      </c>
      <c r="H216" s="9">
        <v>14</v>
      </c>
      <c r="I216" s="9" t="s">
        <v>43</v>
      </c>
      <c r="J216" s="9" t="s">
        <v>18</v>
      </c>
      <c r="K216" s="13">
        <f t="shared" si="18"/>
        <v>29.400000000000002</v>
      </c>
      <c r="L216" s="12">
        <f t="shared" si="19"/>
        <v>9791</v>
      </c>
      <c r="M216" s="14">
        <f t="shared" si="20"/>
        <v>50.919999999999995</v>
      </c>
      <c r="N216" s="14">
        <f t="shared" si="21"/>
        <v>0.16</v>
      </c>
      <c r="O216" s="15">
        <f t="shared" si="22"/>
        <v>3.61</v>
      </c>
      <c r="P216" s="35" t="str">
        <f t="shared" si="23"/>
        <v>E;&lt;5</v>
      </c>
    </row>
    <row r="217" spans="1:16">
      <c r="A217" s="9" t="s">
        <v>24</v>
      </c>
      <c r="B217" s="10">
        <v>43404</v>
      </c>
      <c r="C217" s="11">
        <v>10</v>
      </c>
      <c r="D217" s="9">
        <v>970602</v>
      </c>
      <c r="E217" s="12">
        <v>5570</v>
      </c>
      <c r="F217" s="12">
        <v>200</v>
      </c>
      <c r="G217" s="9" t="s">
        <v>1</v>
      </c>
      <c r="H217" s="9">
        <v>1</v>
      </c>
      <c r="I217" s="9" t="s">
        <v>40</v>
      </c>
      <c r="J217" s="9" t="s">
        <v>17</v>
      </c>
      <c r="K217" s="13">
        <f t="shared" si="18"/>
        <v>2.1</v>
      </c>
      <c r="L217" s="12">
        <f t="shared" si="19"/>
        <v>700</v>
      </c>
      <c r="M217" s="14">
        <f t="shared" si="20"/>
        <v>95.240000000000009</v>
      </c>
      <c r="N217" s="14">
        <f t="shared" si="21"/>
        <v>0.29000000000000004</v>
      </c>
      <c r="O217" s="15">
        <f t="shared" si="22"/>
        <v>3.5999999999999996</v>
      </c>
      <c r="P217" s="35" t="str">
        <f t="shared" si="23"/>
        <v>E;&lt;5</v>
      </c>
    </row>
    <row r="218" spans="1:16">
      <c r="A218" s="9" t="s">
        <v>28</v>
      </c>
      <c r="B218" s="10">
        <v>43185</v>
      </c>
      <c r="C218" s="11">
        <v>3</v>
      </c>
      <c r="D218" s="9">
        <v>970151</v>
      </c>
      <c r="E218" s="12">
        <v>9122</v>
      </c>
      <c r="F218" s="12">
        <v>325</v>
      </c>
      <c r="G218" s="9" t="s">
        <v>1</v>
      </c>
      <c r="H218" s="9">
        <v>2</v>
      </c>
      <c r="I218" s="9" t="s">
        <v>37</v>
      </c>
      <c r="J218" s="9" t="s">
        <v>16</v>
      </c>
      <c r="K218" s="13">
        <f t="shared" si="18"/>
        <v>4.2</v>
      </c>
      <c r="L218" s="12">
        <f t="shared" si="19"/>
        <v>1399</v>
      </c>
      <c r="M218" s="14">
        <f t="shared" si="20"/>
        <v>77.39</v>
      </c>
      <c r="N218" s="14">
        <f t="shared" si="21"/>
        <v>0.24000000000000002</v>
      </c>
      <c r="O218" s="15">
        <f t="shared" si="22"/>
        <v>3.57</v>
      </c>
      <c r="P218" s="35" t="str">
        <f t="shared" si="23"/>
        <v>E;&lt;5</v>
      </c>
    </row>
    <row r="219" spans="1:16">
      <c r="A219" s="9" t="s">
        <v>23</v>
      </c>
      <c r="B219" s="10">
        <v>43262</v>
      </c>
      <c r="C219" s="11">
        <v>6</v>
      </c>
      <c r="D219" s="9">
        <v>970340</v>
      </c>
      <c r="E219" s="12">
        <v>50548</v>
      </c>
      <c r="F219" s="12">
        <v>1800</v>
      </c>
      <c r="G219" s="9" t="s">
        <v>0</v>
      </c>
      <c r="H219" s="9">
        <v>18</v>
      </c>
      <c r="I219" s="9" t="s">
        <v>37</v>
      </c>
      <c r="J219" s="9" t="s">
        <v>14</v>
      </c>
      <c r="K219" s="13">
        <f t="shared" si="18"/>
        <v>37.800000000000004</v>
      </c>
      <c r="L219" s="12">
        <f t="shared" si="19"/>
        <v>12588</v>
      </c>
      <c r="M219" s="14">
        <f t="shared" si="20"/>
        <v>47.62</v>
      </c>
      <c r="N219" s="14">
        <f t="shared" si="21"/>
        <v>0.15000000000000002</v>
      </c>
      <c r="O219" s="15">
        <f t="shared" si="22"/>
        <v>3.57</v>
      </c>
      <c r="P219" s="35" t="str">
        <f t="shared" si="23"/>
        <v>E;&lt;5</v>
      </c>
    </row>
    <row r="220" spans="1:16">
      <c r="A220" s="9" t="s">
        <v>25</v>
      </c>
      <c r="B220" s="10">
        <v>43208</v>
      </c>
      <c r="C220" s="11">
        <v>4</v>
      </c>
      <c r="D220" s="9">
        <v>970186</v>
      </c>
      <c r="E220" s="12">
        <v>16561</v>
      </c>
      <c r="F220" s="12">
        <v>579</v>
      </c>
      <c r="G220" s="9" t="s">
        <v>1</v>
      </c>
      <c r="H220" s="9">
        <v>4</v>
      </c>
      <c r="I220" s="9" t="s">
        <v>37</v>
      </c>
      <c r="J220" s="9" t="s">
        <v>14</v>
      </c>
      <c r="K220" s="13">
        <f t="shared" si="18"/>
        <v>8.4</v>
      </c>
      <c r="L220" s="12">
        <f t="shared" si="19"/>
        <v>2798</v>
      </c>
      <c r="M220" s="14">
        <f t="shared" si="20"/>
        <v>68.930000000000007</v>
      </c>
      <c r="N220" s="14">
        <f t="shared" si="21"/>
        <v>0.21000000000000002</v>
      </c>
      <c r="O220" s="15">
        <f t="shared" si="22"/>
        <v>3.5</v>
      </c>
      <c r="P220" s="35" t="str">
        <f t="shared" si="23"/>
        <v>E;&lt;5</v>
      </c>
    </row>
    <row r="221" spans="1:16">
      <c r="A221" s="9" t="s">
        <v>22</v>
      </c>
      <c r="B221" s="10">
        <v>43359</v>
      </c>
      <c r="C221" s="11">
        <v>9</v>
      </c>
      <c r="D221" s="9">
        <v>70630</v>
      </c>
      <c r="E221" s="12">
        <v>52202</v>
      </c>
      <c r="F221" s="12">
        <v>1800</v>
      </c>
      <c r="G221" s="9" t="s">
        <v>0</v>
      </c>
      <c r="H221" s="9">
        <v>18</v>
      </c>
      <c r="I221" s="9" t="s">
        <v>37</v>
      </c>
      <c r="J221" s="9" t="s">
        <v>14</v>
      </c>
      <c r="K221" s="13">
        <f t="shared" si="18"/>
        <v>37.800000000000004</v>
      </c>
      <c r="L221" s="12">
        <f t="shared" si="19"/>
        <v>12588</v>
      </c>
      <c r="M221" s="14">
        <f t="shared" si="20"/>
        <v>47.62</v>
      </c>
      <c r="N221" s="14">
        <f t="shared" si="21"/>
        <v>0.15000000000000002</v>
      </c>
      <c r="O221" s="15">
        <f t="shared" si="22"/>
        <v>3.4499999999999997</v>
      </c>
      <c r="P221" s="35" t="str">
        <f t="shared" si="23"/>
        <v>E;&lt;5</v>
      </c>
    </row>
    <row r="222" spans="1:16">
      <c r="A222" s="9" t="s">
        <v>26</v>
      </c>
      <c r="B222" s="10">
        <v>43311</v>
      </c>
      <c r="C222" s="11">
        <v>7</v>
      </c>
      <c r="D222" s="9">
        <v>970470</v>
      </c>
      <c r="E222" s="12">
        <v>74702</v>
      </c>
      <c r="F222" s="12">
        <v>2550</v>
      </c>
      <c r="G222" s="9" t="s">
        <v>0</v>
      </c>
      <c r="H222" s="9">
        <v>24</v>
      </c>
      <c r="I222" s="9" t="s">
        <v>43</v>
      </c>
      <c r="J222" s="9" t="s">
        <v>18</v>
      </c>
      <c r="K222" s="13">
        <f t="shared" si="18"/>
        <v>50.400000000000006</v>
      </c>
      <c r="L222" s="12">
        <f t="shared" si="19"/>
        <v>16784</v>
      </c>
      <c r="M222" s="14">
        <f t="shared" si="20"/>
        <v>50.6</v>
      </c>
      <c r="N222" s="14">
        <f t="shared" si="21"/>
        <v>0.16</v>
      </c>
      <c r="O222" s="15">
        <f t="shared" si="22"/>
        <v>3.42</v>
      </c>
      <c r="P222" s="35" t="str">
        <f t="shared" si="23"/>
        <v>E;&lt;5</v>
      </c>
    </row>
    <row r="223" spans="1:16">
      <c r="A223" s="9" t="s">
        <v>24</v>
      </c>
      <c r="B223" s="10">
        <v>43434</v>
      </c>
      <c r="C223" s="11">
        <v>11</v>
      </c>
      <c r="D223" s="9">
        <v>970692</v>
      </c>
      <c r="E223" s="12">
        <v>20368</v>
      </c>
      <c r="F223" s="12">
        <v>690</v>
      </c>
      <c r="G223" s="9" t="s">
        <v>1</v>
      </c>
      <c r="H223" s="9">
        <v>7</v>
      </c>
      <c r="I223" s="9" t="s">
        <v>40</v>
      </c>
      <c r="J223" s="9" t="s">
        <v>17</v>
      </c>
      <c r="K223" s="13">
        <f t="shared" si="18"/>
        <v>14.700000000000001</v>
      </c>
      <c r="L223" s="12">
        <f t="shared" si="19"/>
        <v>4896</v>
      </c>
      <c r="M223" s="14">
        <f t="shared" si="20"/>
        <v>46.94</v>
      </c>
      <c r="N223" s="14">
        <f t="shared" si="21"/>
        <v>0.15000000000000002</v>
      </c>
      <c r="O223" s="15">
        <f t="shared" si="22"/>
        <v>3.3899999999999997</v>
      </c>
      <c r="P223" s="35" t="str">
        <f t="shared" si="23"/>
        <v>E;&lt;5</v>
      </c>
    </row>
    <row r="224" spans="1:16">
      <c r="A224" s="9" t="s">
        <v>25</v>
      </c>
      <c r="B224" s="10">
        <v>43404</v>
      </c>
      <c r="C224" s="11">
        <v>10</v>
      </c>
      <c r="D224" s="9">
        <v>970554</v>
      </c>
      <c r="E224" s="12">
        <v>89223</v>
      </c>
      <c r="F224" s="12">
        <v>2958</v>
      </c>
      <c r="G224" s="9" t="s">
        <v>0</v>
      </c>
      <c r="H224" s="9">
        <v>31</v>
      </c>
      <c r="I224" s="9" t="s">
        <v>43</v>
      </c>
      <c r="J224" s="9" t="s">
        <v>18</v>
      </c>
      <c r="K224" s="13">
        <f t="shared" si="18"/>
        <v>65.100000000000009</v>
      </c>
      <c r="L224" s="12">
        <f t="shared" si="19"/>
        <v>21679</v>
      </c>
      <c r="M224" s="14">
        <f t="shared" si="20"/>
        <v>45.44</v>
      </c>
      <c r="N224" s="14">
        <f t="shared" si="21"/>
        <v>0.14000000000000001</v>
      </c>
      <c r="O224" s="15">
        <f t="shared" si="22"/>
        <v>3.32</v>
      </c>
      <c r="P224" s="35" t="str">
        <f t="shared" si="23"/>
        <v>E;&lt;5</v>
      </c>
    </row>
    <row r="225" spans="1:16">
      <c r="A225" s="9" t="s">
        <v>24</v>
      </c>
      <c r="B225" s="10">
        <v>43220</v>
      </c>
      <c r="C225" s="11">
        <v>4</v>
      </c>
      <c r="D225" s="9">
        <v>970242</v>
      </c>
      <c r="E225" s="12">
        <v>7545</v>
      </c>
      <c r="F225" s="12">
        <v>250</v>
      </c>
      <c r="G225" s="9" t="s">
        <v>1</v>
      </c>
      <c r="H225" s="9">
        <v>3</v>
      </c>
      <c r="I225" s="9" t="s">
        <v>41</v>
      </c>
      <c r="J225" s="9" t="s">
        <v>17</v>
      </c>
      <c r="K225" s="13">
        <f t="shared" si="18"/>
        <v>6.3000000000000007</v>
      </c>
      <c r="L225" s="12">
        <f t="shared" si="19"/>
        <v>2098</v>
      </c>
      <c r="M225" s="14">
        <f t="shared" si="20"/>
        <v>39.69</v>
      </c>
      <c r="N225" s="14">
        <f t="shared" si="21"/>
        <v>0.12</v>
      </c>
      <c r="O225" s="15">
        <f t="shared" si="22"/>
        <v>3.32</v>
      </c>
      <c r="P225" s="35" t="str">
        <f t="shared" si="23"/>
        <v>E;&lt;5</v>
      </c>
    </row>
    <row r="226" spans="1:16">
      <c r="A226" s="9" t="s">
        <v>23</v>
      </c>
      <c r="B226" s="10">
        <v>43465</v>
      </c>
      <c r="C226" s="11">
        <v>12</v>
      </c>
      <c r="D226" s="9">
        <v>970695</v>
      </c>
      <c r="E226" s="12">
        <v>9935</v>
      </c>
      <c r="F226" s="12">
        <v>324</v>
      </c>
      <c r="G226" s="9" t="s">
        <v>1</v>
      </c>
      <c r="H226" s="9">
        <v>2</v>
      </c>
      <c r="I226" s="9" t="s">
        <v>37</v>
      </c>
      <c r="J226" s="9" t="s">
        <v>16</v>
      </c>
      <c r="K226" s="13">
        <f t="shared" si="18"/>
        <v>4.2</v>
      </c>
      <c r="L226" s="12">
        <f t="shared" si="19"/>
        <v>1399</v>
      </c>
      <c r="M226" s="14">
        <f t="shared" si="20"/>
        <v>77.150000000000006</v>
      </c>
      <c r="N226" s="14">
        <f t="shared" si="21"/>
        <v>0.24000000000000002</v>
      </c>
      <c r="O226" s="15">
        <f t="shared" si="22"/>
        <v>3.2699999999999996</v>
      </c>
      <c r="P226" s="35" t="str">
        <f t="shared" si="23"/>
        <v>E;&lt;5</v>
      </c>
    </row>
    <row r="227" spans="1:16">
      <c r="A227" s="9" t="s">
        <v>23</v>
      </c>
      <c r="B227" s="10">
        <v>43236</v>
      </c>
      <c r="C227" s="11">
        <v>5</v>
      </c>
      <c r="D227" s="9">
        <v>970260</v>
      </c>
      <c r="E227" s="12">
        <v>65151</v>
      </c>
      <c r="F227" s="12">
        <v>2100</v>
      </c>
      <c r="G227" s="9" t="s">
        <v>0</v>
      </c>
      <c r="H227" s="9">
        <v>17</v>
      </c>
      <c r="I227" s="9" t="s">
        <v>41</v>
      </c>
      <c r="J227" s="9" t="s">
        <v>17</v>
      </c>
      <c r="K227" s="13">
        <f t="shared" si="18"/>
        <v>35.700000000000003</v>
      </c>
      <c r="L227" s="12">
        <f t="shared" si="19"/>
        <v>11889</v>
      </c>
      <c r="M227" s="14">
        <f t="shared" si="20"/>
        <v>58.83</v>
      </c>
      <c r="N227" s="14">
        <f t="shared" si="21"/>
        <v>0.18000000000000002</v>
      </c>
      <c r="O227" s="15">
        <f t="shared" si="22"/>
        <v>3.23</v>
      </c>
      <c r="P227" s="35" t="str">
        <f t="shared" si="23"/>
        <v>E;&lt;5</v>
      </c>
    </row>
    <row r="228" spans="1:16">
      <c r="A228" s="9" t="s">
        <v>33</v>
      </c>
      <c r="B228" s="10">
        <v>43248</v>
      </c>
      <c r="C228" s="11">
        <v>5</v>
      </c>
      <c r="D228" s="9">
        <v>970302</v>
      </c>
      <c r="E228" s="12">
        <v>28491</v>
      </c>
      <c r="F228" s="12">
        <v>918</v>
      </c>
      <c r="G228" s="9" t="s">
        <v>0</v>
      </c>
      <c r="H228" s="9">
        <v>17</v>
      </c>
      <c r="I228" s="9" t="s">
        <v>37</v>
      </c>
      <c r="J228" s="9" t="s">
        <v>14</v>
      </c>
      <c r="K228" s="13">
        <f t="shared" si="18"/>
        <v>35.700000000000003</v>
      </c>
      <c r="L228" s="12">
        <f t="shared" si="19"/>
        <v>11889</v>
      </c>
      <c r="M228" s="14">
        <f t="shared" si="20"/>
        <v>25.720000000000002</v>
      </c>
      <c r="N228" s="14">
        <f t="shared" si="21"/>
        <v>0.08</v>
      </c>
      <c r="O228" s="15">
        <f t="shared" si="22"/>
        <v>3.23</v>
      </c>
      <c r="P228" s="35" t="str">
        <f t="shared" si="23"/>
        <v>E;&lt;5</v>
      </c>
    </row>
    <row r="229" spans="1:16">
      <c r="A229" s="9" t="s">
        <v>29</v>
      </c>
      <c r="B229" s="10">
        <v>43465</v>
      </c>
      <c r="C229" s="11">
        <v>12</v>
      </c>
      <c r="D229" s="9">
        <v>970719</v>
      </c>
      <c r="E229" s="12">
        <v>5055</v>
      </c>
      <c r="F229" s="12">
        <v>162</v>
      </c>
      <c r="G229" s="9" t="s">
        <v>1</v>
      </c>
      <c r="H229" s="9">
        <v>1</v>
      </c>
      <c r="I229" s="9" t="s">
        <v>37</v>
      </c>
      <c r="J229" s="9" t="s">
        <v>16</v>
      </c>
      <c r="K229" s="13">
        <f t="shared" si="18"/>
        <v>2.1</v>
      </c>
      <c r="L229" s="12">
        <f t="shared" si="19"/>
        <v>700</v>
      </c>
      <c r="M229" s="14">
        <f t="shared" si="20"/>
        <v>77.150000000000006</v>
      </c>
      <c r="N229" s="14">
        <f t="shared" si="21"/>
        <v>0.24000000000000002</v>
      </c>
      <c r="O229" s="15">
        <f t="shared" si="22"/>
        <v>3.21</v>
      </c>
      <c r="P229" s="35" t="str">
        <f t="shared" si="23"/>
        <v>E;&lt;5</v>
      </c>
    </row>
    <row r="230" spans="1:16">
      <c r="A230" s="9" t="s">
        <v>33</v>
      </c>
      <c r="B230" s="10">
        <v>43465</v>
      </c>
      <c r="C230" s="11">
        <v>12</v>
      </c>
      <c r="D230" s="9">
        <v>970742</v>
      </c>
      <c r="E230" s="12">
        <v>17205</v>
      </c>
      <c r="F230" s="12">
        <v>549</v>
      </c>
      <c r="G230" s="9" t="s">
        <v>1</v>
      </c>
      <c r="H230" s="9">
        <v>4</v>
      </c>
      <c r="I230" s="9" t="s">
        <v>37</v>
      </c>
      <c r="J230" s="9" t="s">
        <v>14</v>
      </c>
      <c r="K230" s="13">
        <f t="shared" si="18"/>
        <v>8.4</v>
      </c>
      <c r="L230" s="12">
        <f t="shared" si="19"/>
        <v>2798</v>
      </c>
      <c r="M230" s="14">
        <f t="shared" si="20"/>
        <v>65.36</v>
      </c>
      <c r="N230" s="14">
        <f t="shared" si="21"/>
        <v>0.2</v>
      </c>
      <c r="O230" s="15">
        <f t="shared" si="22"/>
        <v>3.1999999999999997</v>
      </c>
      <c r="P230" s="35" t="str">
        <f t="shared" si="23"/>
        <v>E;&lt;5</v>
      </c>
    </row>
    <row r="231" spans="1:16">
      <c r="A231" s="9" t="s">
        <v>33</v>
      </c>
      <c r="B231" s="10">
        <v>43243</v>
      </c>
      <c r="C231" s="11">
        <v>5</v>
      </c>
      <c r="D231" s="9">
        <v>970292</v>
      </c>
      <c r="E231" s="12">
        <v>16542</v>
      </c>
      <c r="F231" s="12">
        <v>528</v>
      </c>
      <c r="G231" s="9" t="s">
        <v>0</v>
      </c>
      <c r="H231" s="9">
        <v>10</v>
      </c>
      <c r="I231" s="9" t="s">
        <v>37</v>
      </c>
      <c r="J231" s="9" t="s">
        <v>14</v>
      </c>
      <c r="K231" s="13">
        <f t="shared" si="18"/>
        <v>21</v>
      </c>
      <c r="L231" s="12">
        <f t="shared" si="19"/>
        <v>6993</v>
      </c>
      <c r="M231" s="14">
        <f t="shared" si="20"/>
        <v>25.150000000000002</v>
      </c>
      <c r="N231" s="14">
        <f t="shared" si="21"/>
        <v>0.08</v>
      </c>
      <c r="O231" s="15">
        <f t="shared" si="22"/>
        <v>3.1999999999999997</v>
      </c>
      <c r="P231" s="35" t="str">
        <f t="shared" si="23"/>
        <v>E;&lt;5</v>
      </c>
    </row>
    <row r="232" spans="1:16">
      <c r="A232" s="9" t="s">
        <v>22</v>
      </c>
      <c r="B232" s="10">
        <v>43362</v>
      </c>
      <c r="C232" s="11">
        <v>9</v>
      </c>
      <c r="D232" s="9">
        <v>970510</v>
      </c>
      <c r="E232" s="12">
        <v>14869</v>
      </c>
      <c r="F232" s="12">
        <v>473</v>
      </c>
      <c r="G232" s="9" t="s">
        <v>1</v>
      </c>
      <c r="H232" s="9">
        <v>3</v>
      </c>
      <c r="I232" s="9" t="s">
        <v>37</v>
      </c>
      <c r="J232" s="9" t="s">
        <v>14</v>
      </c>
      <c r="K232" s="13">
        <f t="shared" si="18"/>
        <v>6.3000000000000007</v>
      </c>
      <c r="L232" s="12">
        <f t="shared" si="19"/>
        <v>2098</v>
      </c>
      <c r="M232" s="14">
        <f t="shared" si="20"/>
        <v>75.08</v>
      </c>
      <c r="N232" s="14">
        <f t="shared" si="21"/>
        <v>0.23</v>
      </c>
      <c r="O232" s="15">
        <f t="shared" si="22"/>
        <v>3.19</v>
      </c>
      <c r="P232" s="35" t="str">
        <f t="shared" si="23"/>
        <v>E;&lt;5</v>
      </c>
    </row>
    <row r="233" spans="1:16">
      <c r="A233" s="9" t="s">
        <v>29</v>
      </c>
      <c r="B233" s="10">
        <v>43434</v>
      </c>
      <c r="C233" s="11">
        <v>11</v>
      </c>
      <c r="D233" s="9">
        <v>970660</v>
      </c>
      <c r="E233" s="12">
        <v>31056</v>
      </c>
      <c r="F233" s="12">
        <v>990</v>
      </c>
      <c r="G233" s="9" t="s">
        <v>0</v>
      </c>
      <c r="H233" s="9">
        <v>76</v>
      </c>
      <c r="I233" s="9" t="s">
        <v>40</v>
      </c>
      <c r="J233" s="9" t="s">
        <v>16</v>
      </c>
      <c r="K233" s="13">
        <f t="shared" si="18"/>
        <v>159.6</v>
      </c>
      <c r="L233" s="12">
        <f t="shared" si="19"/>
        <v>53147</v>
      </c>
      <c r="M233" s="14">
        <f t="shared" si="20"/>
        <v>6.21</v>
      </c>
      <c r="N233" s="14">
        <f t="shared" si="21"/>
        <v>0.02</v>
      </c>
      <c r="O233" s="15">
        <f t="shared" si="22"/>
        <v>3.19</v>
      </c>
      <c r="P233" s="35" t="str">
        <f t="shared" si="23"/>
        <v>E;&lt;5</v>
      </c>
    </row>
    <row r="234" spans="1:16">
      <c r="A234" s="9" t="s">
        <v>24</v>
      </c>
      <c r="B234" s="10">
        <v>43465</v>
      </c>
      <c r="C234" s="11">
        <v>12</v>
      </c>
      <c r="D234" s="9">
        <v>970722</v>
      </c>
      <c r="E234" s="12">
        <v>11280</v>
      </c>
      <c r="F234" s="12">
        <v>355</v>
      </c>
      <c r="G234" s="9" t="s">
        <v>1</v>
      </c>
      <c r="H234" s="9">
        <v>3</v>
      </c>
      <c r="I234" s="9" t="s">
        <v>40</v>
      </c>
      <c r="J234" s="9" t="s">
        <v>17</v>
      </c>
      <c r="K234" s="13">
        <f t="shared" si="18"/>
        <v>6.3000000000000007</v>
      </c>
      <c r="L234" s="12">
        <f t="shared" si="19"/>
        <v>2098</v>
      </c>
      <c r="M234" s="14">
        <f t="shared" si="20"/>
        <v>56.35</v>
      </c>
      <c r="N234" s="14">
        <f t="shared" si="21"/>
        <v>0.17</v>
      </c>
      <c r="O234" s="15">
        <f t="shared" si="22"/>
        <v>3.15</v>
      </c>
      <c r="P234" s="35" t="str">
        <f t="shared" si="23"/>
        <v>E;&lt;5</v>
      </c>
    </row>
    <row r="235" spans="1:16">
      <c r="A235" s="9" t="s">
        <v>25</v>
      </c>
      <c r="B235" s="10">
        <v>43179</v>
      </c>
      <c r="C235" s="11">
        <v>3</v>
      </c>
      <c r="D235" s="9">
        <v>970140</v>
      </c>
      <c r="E235" s="12">
        <v>4781</v>
      </c>
      <c r="F235" s="12">
        <v>150</v>
      </c>
      <c r="G235" s="9" t="s">
        <v>1</v>
      </c>
      <c r="H235" s="9">
        <v>2</v>
      </c>
      <c r="I235" s="9" t="s">
        <v>37</v>
      </c>
      <c r="J235" s="9" t="s">
        <v>14</v>
      </c>
      <c r="K235" s="13">
        <f t="shared" si="18"/>
        <v>4.2</v>
      </c>
      <c r="L235" s="12">
        <f t="shared" si="19"/>
        <v>1399</v>
      </c>
      <c r="M235" s="14">
        <f t="shared" si="20"/>
        <v>35.72</v>
      </c>
      <c r="N235" s="14">
        <f t="shared" si="21"/>
        <v>0.11</v>
      </c>
      <c r="O235" s="15">
        <f t="shared" si="22"/>
        <v>3.1399999999999997</v>
      </c>
      <c r="P235" s="35" t="str">
        <f t="shared" si="23"/>
        <v>E;&lt;5</v>
      </c>
    </row>
    <row r="236" spans="1:16">
      <c r="A236" s="9" t="s">
        <v>23</v>
      </c>
      <c r="B236" s="10">
        <v>43243</v>
      </c>
      <c r="C236" s="11">
        <v>5</v>
      </c>
      <c r="D236" s="9">
        <v>970296</v>
      </c>
      <c r="E236" s="12">
        <v>17551</v>
      </c>
      <c r="F236" s="12">
        <v>548</v>
      </c>
      <c r="G236" s="9" t="s">
        <v>1</v>
      </c>
      <c r="H236" s="9">
        <v>4</v>
      </c>
      <c r="I236" s="9" t="s">
        <v>41</v>
      </c>
      <c r="J236" s="9" t="s">
        <v>17</v>
      </c>
      <c r="K236" s="13">
        <f t="shared" si="18"/>
        <v>8.4</v>
      </c>
      <c r="L236" s="12">
        <f t="shared" si="19"/>
        <v>2798</v>
      </c>
      <c r="M236" s="14">
        <f t="shared" si="20"/>
        <v>65.240000000000009</v>
      </c>
      <c r="N236" s="14">
        <f t="shared" si="21"/>
        <v>0.2</v>
      </c>
      <c r="O236" s="15">
        <f t="shared" si="22"/>
        <v>3.13</v>
      </c>
      <c r="P236" s="35" t="str">
        <f t="shared" si="23"/>
        <v>E;&lt;5</v>
      </c>
    </row>
    <row r="237" spans="1:16">
      <c r="A237" s="9" t="s">
        <v>24</v>
      </c>
      <c r="B237" s="10">
        <v>43434</v>
      </c>
      <c r="C237" s="11">
        <v>11</v>
      </c>
      <c r="D237" s="9">
        <v>970663</v>
      </c>
      <c r="E237" s="12">
        <v>62426</v>
      </c>
      <c r="F237" s="12">
        <v>1950</v>
      </c>
      <c r="G237" s="9" t="s">
        <v>0</v>
      </c>
      <c r="H237" s="9">
        <v>18</v>
      </c>
      <c r="I237" s="9" t="s">
        <v>40</v>
      </c>
      <c r="J237" s="9" t="s">
        <v>17</v>
      </c>
      <c r="K237" s="13">
        <f t="shared" si="18"/>
        <v>37.800000000000004</v>
      </c>
      <c r="L237" s="12">
        <f t="shared" si="19"/>
        <v>12588</v>
      </c>
      <c r="M237" s="14">
        <f t="shared" si="20"/>
        <v>51.589999999999996</v>
      </c>
      <c r="N237" s="14">
        <f t="shared" si="21"/>
        <v>0.16</v>
      </c>
      <c r="O237" s="15">
        <f t="shared" si="22"/>
        <v>3.13</v>
      </c>
      <c r="P237" s="35" t="str">
        <f t="shared" si="23"/>
        <v>E;&lt;5</v>
      </c>
    </row>
    <row r="238" spans="1:16">
      <c r="A238" s="9" t="s">
        <v>28</v>
      </c>
      <c r="B238" s="10">
        <v>43117</v>
      </c>
      <c r="C238" s="11">
        <v>1</v>
      </c>
      <c r="D238" s="9">
        <v>970021</v>
      </c>
      <c r="E238" s="12">
        <v>7700</v>
      </c>
      <c r="F238" s="12">
        <v>239</v>
      </c>
      <c r="G238" s="9" t="s">
        <v>1</v>
      </c>
      <c r="H238" s="9">
        <v>1</v>
      </c>
      <c r="I238" s="9" t="s">
        <v>40</v>
      </c>
      <c r="J238" s="9" t="s">
        <v>16</v>
      </c>
      <c r="K238" s="13">
        <f t="shared" si="18"/>
        <v>2.1</v>
      </c>
      <c r="L238" s="12">
        <f t="shared" si="19"/>
        <v>700</v>
      </c>
      <c r="M238" s="14">
        <f t="shared" si="20"/>
        <v>113.81</v>
      </c>
      <c r="N238" s="14">
        <f t="shared" si="21"/>
        <v>0.35000000000000003</v>
      </c>
      <c r="O238" s="15">
        <f t="shared" si="22"/>
        <v>3.11</v>
      </c>
      <c r="P238" s="35" t="str">
        <f t="shared" si="23"/>
        <v>E;&lt;5</v>
      </c>
    </row>
    <row r="239" spans="1:16">
      <c r="A239" s="9" t="s">
        <v>25</v>
      </c>
      <c r="B239" s="10">
        <v>43248</v>
      </c>
      <c r="C239" s="11">
        <v>5</v>
      </c>
      <c r="D239" s="9">
        <v>970305</v>
      </c>
      <c r="E239" s="12">
        <v>18646</v>
      </c>
      <c r="F239" s="12">
        <v>579</v>
      </c>
      <c r="G239" s="9" t="s">
        <v>0</v>
      </c>
      <c r="H239" s="9">
        <v>5</v>
      </c>
      <c r="I239" s="9" t="s">
        <v>37</v>
      </c>
      <c r="J239" s="9" t="s">
        <v>14</v>
      </c>
      <c r="K239" s="13">
        <f t="shared" si="18"/>
        <v>10.5</v>
      </c>
      <c r="L239" s="12">
        <f t="shared" si="19"/>
        <v>3497</v>
      </c>
      <c r="M239" s="14">
        <f t="shared" si="20"/>
        <v>55.15</v>
      </c>
      <c r="N239" s="14">
        <f t="shared" si="21"/>
        <v>0.17</v>
      </c>
      <c r="O239" s="15">
        <f t="shared" si="22"/>
        <v>3.11</v>
      </c>
      <c r="P239" s="35" t="str">
        <f t="shared" si="23"/>
        <v>E;&lt;5</v>
      </c>
    </row>
    <row r="240" spans="1:16">
      <c r="A240" s="9" t="s">
        <v>24</v>
      </c>
      <c r="B240" s="10">
        <v>43110</v>
      </c>
      <c r="C240" s="11">
        <v>1</v>
      </c>
      <c r="D240" s="9">
        <v>970004</v>
      </c>
      <c r="E240" s="12">
        <v>29056</v>
      </c>
      <c r="F240" s="12">
        <v>893</v>
      </c>
      <c r="G240" s="9" t="s">
        <v>1</v>
      </c>
      <c r="H240" s="9">
        <v>9</v>
      </c>
      <c r="I240" s="9" t="s">
        <v>40</v>
      </c>
      <c r="J240" s="9" t="s">
        <v>17</v>
      </c>
      <c r="K240" s="13">
        <f t="shared" si="18"/>
        <v>18.900000000000002</v>
      </c>
      <c r="L240" s="12">
        <f t="shared" si="19"/>
        <v>6294</v>
      </c>
      <c r="M240" s="14">
        <f t="shared" si="20"/>
        <v>47.25</v>
      </c>
      <c r="N240" s="14">
        <f t="shared" si="21"/>
        <v>0.15000000000000002</v>
      </c>
      <c r="O240" s="15">
        <f t="shared" si="22"/>
        <v>3.0799999999999996</v>
      </c>
      <c r="P240" s="35" t="str">
        <f t="shared" si="23"/>
        <v>E;&lt;5</v>
      </c>
    </row>
    <row r="241" spans="1:16">
      <c r="A241" s="9" t="s">
        <v>25</v>
      </c>
      <c r="B241" s="10">
        <v>43201</v>
      </c>
      <c r="C241" s="11">
        <v>4</v>
      </c>
      <c r="D241" s="9">
        <v>3967</v>
      </c>
      <c r="E241" s="12">
        <v>17941</v>
      </c>
      <c r="F241" s="12">
        <v>539</v>
      </c>
      <c r="G241" s="9" t="s">
        <v>1</v>
      </c>
      <c r="H241" s="9">
        <v>4</v>
      </c>
      <c r="I241" s="9" t="s">
        <v>37</v>
      </c>
      <c r="J241" s="9" t="s">
        <v>14</v>
      </c>
      <c r="K241" s="13">
        <f t="shared" si="18"/>
        <v>8.4</v>
      </c>
      <c r="L241" s="12">
        <f t="shared" si="19"/>
        <v>2798</v>
      </c>
      <c r="M241" s="14">
        <f t="shared" si="20"/>
        <v>64.17</v>
      </c>
      <c r="N241" s="14">
        <f t="shared" si="21"/>
        <v>0.2</v>
      </c>
      <c r="O241" s="15">
        <f t="shared" si="22"/>
        <v>3.01</v>
      </c>
      <c r="P241" s="35" t="str">
        <f t="shared" si="23"/>
        <v>E;&lt;5</v>
      </c>
    </row>
    <row r="242" spans="1:16">
      <c r="A242" s="9" t="s">
        <v>24</v>
      </c>
      <c r="B242" s="10">
        <v>43271</v>
      </c>
      <c r="C242" s="11">
        <v>6</v>
      </c>
      <c r="D242" s="9">
        <v>970360</v>
      </c>
      <c r="E242" s="12">
        <v>8730</v>
      </c>
      <c r="F242" s="12">
        <v>260</v>
      </c>
      <c r="G242" s="9" t="s">
        <v>1</v>
      </c>
      <c r="H242" s="9">
        <v>2</v>
      </c>
      <c r="I242" s="9" t="s">
        <v>40</v>
      </c>
      <c r="J242" s="9" t="s">
        <v>17</v>
      </c>
      <c r="K242" s="13">
        <f t="shared" si="18"/>
        <v>4.2</v>
      </c>
      <c r="L242" s="12">
        <f t="shared" si="19"/>
        <v>1399</v>
      </c>
      <c r="M242" s="14">
        <f t="shared" si="20"/>
        <v>61.91</v>
      </c>
      <c r="N242" s="14">
        <f t="shared" si="21"/>
        <v>0.19</v>
      </c>
      <c r="O242" s="15">
        <f t="shared" si="22"/>
        <v>2.98</v>
      </c>
      <c r="P242" s="35" t="str">
        <f t="shared" si="23"/>
        <v>E;&lt;5</v>
      </c>
    </row>
    <row r="243" spans="1:16">
      <c r="A243" s="9" t="s">
        <v>33</v>
      </c>
      <c r="B243" s="10">
        <v>43243</v>
      </c>
      <c r="C243" s="11">
        <v>5</v>
      </c>
      <c r="D243" s="9">
        <v>970294</v>
      </c>
      <c r="E243" s="12">
        <v>7257</v>
      </c>
      <c r="F243" s="12">
        <v>215</v>
      </c>
      <c r="G243" s="9" t="s">
        <v>1</v>
      </c>
      <c r="H243" s="9">
        <v>1</v>
      </c>
      <c r="I243" s="9" t="s">
        <v>37</v>
      </c>
      <c r="J243" s="9" t="s">
        <v>14</v>
      </c>
      <c r="K243" s="13">
        <f t="shared" si="18"/>
        <v>2.1</v>
      </c>
      <c r="L243" s="12">
        <f t="shared" si="19"/>
        <v>700</v>
      </c>
      <c r="M243" s="14">
        <f t="shared" si="20"/>
        <v>102.39</v>
      </c>
      <c r="N243" s="14">
        <f t="shared" si="21"/>
        <v>0.31</v>
      </c>
      <c r="O243" s="15">
        <f t="shared" si="22"/>
        <v>2.9699999999999998</v>
      </c>
      <c r="P243" s="35" t="str">
        <f t="shared" si="23"/>
        <v>E;&lt;5</v>
      </c>
    </row>
    <row r="244" spans="1:16">
      <c r="A244" s="9" t="s">
        <v>24</v>
      </c>
      <c r="B244" s="10">
        <v>43434</v>
      </c>
      <c r="C244" s="11">
        <v>11</v>
      </c>
      <c r="D244" s="9">
        <v>970644</v>
      </c>
      <c r="E244" s="12">
        <v>6839</v>
      </c>
      <c r="F244" s="12">
        <v>200</v>
      </c>
      <c r="G244" s="9" t="s">
        <v>1</v>
      </c>
      <c r="H244" s="9">
        <v>1</v>
      </c>
      <c r="I244" s="9" t="s">
        <v>40</v>
      </c>
      <c r="J244" s="9" t="s">
        <v>17</v>
      </c>
      <c r="K244" s="13">
        <f t="shared" si="18"/>
        <v>2.1</v>
      </c>
      <c r="L244" s="12">
        <f t="shared" si="19"/>
        <v>700</v>
      </c>
      <c r="M244" s="14">
        <f t="shared" si="20"/>
        <v>95.240000000000009</v>
      </c>
      <c r="N244" s="14">
        <f t="shared" si="21"/>
        <v>0.29000000000000004</v>
      </c>
      <c r="O244" s="15">
        <f t="shared" si="22"/>
        <v>2.9299999999999997</v>
      </c>
      <c r="P244" s="35" t="str">
        <f t="shared" si="23"/>
        <v>E;&lt;5</v>
      </c>
    </row>
    <row r="245" spans="1:16">
      <c r="A245" s="9" t="s">
        <v>35</v>
      </c>
      <c r="B245" s="10">
        <v>43159</v>
      </c>
      <c r="C245" s="11">
        <v>2</v>
      </c>
      <c r="D245" s="9">
        <v>970091</v>
      </c>
      <c r="E245" s="12">
        <v>7985</v>
      </c>
      <c r="F245" s="12">
        <v>233</v>
      </c>
      <c r="G245" s="9" t="s">
        <v>0</v>
      </c>
      <c r="H245" s="9">
        <v>1</v>
      </c>
      <c r="I245" s="9" t="s">
        <v>37</v>
      </c>
      <c r="J245" s="9" t="s">
        <v>14</v>
      </c>
      <c r="K245" s="13">
        <f t="shared" si="18"/>
        <v>2.1</v>
      </c>
      <c r="L245" s="12">
        <f t="shared" si="19"/>
        <v>700</v>
      </c>
      <c r="M245" s="14">
        <f t="shared" si="20"/>
        <v>110.96000000000001</v>
      </c>
      <c r="N245" s="14">
        <f t="shared" si="21"/>
        <v>0.34</v>
      </c>
      <c r="O245" s="15">
        <f t="shared" si="22"/>
        <v>2.92</v>
      </c>
      <c r="P245" s="35" t="str">
        <f t="shared" si="23"/>
        <v>E;&lt;5</v>
      </c>
    </row>
    <row r="246" spans="1:16">
      <c r="A246" s="9" t="s">
        <v>28</v>
      </c>
      <c r="B246" s="10">
        <v>43404</v>
      </c>
      <c r="C246" s="11">
        <v>10</v>
      </c>
      <c r="D246" s="9">
        <v>970546</v>
      </c>
      <c r="E246" s="12">
        <v>7593</v>
      </c>
      <c r="F246" s="12">
        <v>221</v>
      </c>
      <c r="G246" s="9" t="s">
        <v>1</v>
      </c>
      <c r="H246" s="9">
        <v>1</v>
      </c>
      <c r="I246" s="9" t="s">
        <v>37</v>
      </c>
      <c r="J246" s="9" t="s">
        <v>16</v>
      </c>
      <c r="K246" s="13">
        <f t="shared" si="18"/>
        <v>2.1</v>
      </c>
      <c r="L246" s="12">
        <f t="shared" si="19"/>
        <v>700</v>
      </c>
      <c r="M246" s="14">
        <f t="shared" si="20"/>
        <v>105.24000000000001</v>
      </c>
      <c r="N246" s="14">
        <f t="shared" si="21"/>
        <v>0.32</v>
      </c>
      <c r="O246" s="15">
        <f t="shared" si="22"/>
        <v>2.92</v>
      </c>
      <c r="P246" s="35" t="str">
        <f t="shared" si="23"/>
        <v>E;&lt;5</v>
      </c>
    </row>
    <row r="247" spans="1:16">
      <c r="A247" s="9" t="s">
        <v>34</v>
      </c>
      <c r="B247" s="10">
        <v>43465</v>
      </c>
      <c r="C247" s="11">
        <v>12</v>
      </c>
      <c r="D247" s="9">
        <v>970703</v>
      </c>
      <c r="E247" s="12">
        <v>7160</v>
      </c>
      <c r="F247" s="12">
        <v>209</v>
      </c>
      <c r="G247" s="9" t="s">
        <v>1</v>
      </c>
      <c r="H247" s="9">
        <v>1</v>
      </c>
      <c r="I247" s="9" t="s">
        <v>37</v>
      </c>
      <c r="J247" s="9" t="s">
        <v>14</v>
      </c>
      <c r="K247" s="13">
        <f t="shared" si="18"/>
        <v>2.1</v>
      </c>
      <c r="L247" s="12">
        <f t="shared" si="19"/>
        <v>700</v>
      </c>
      <c r="M247" s="14">
        <f t="shared" si="20"/>
        <v>99.53</v>
      </c>
      <c r="N247" s="14">
        <f t="shared" si="21"/>
        <v>0.3</v>
      </c>
      <c r="O247" s="15">
        <f t="shared" si="22"/>
        <v>2.92</v>
      </c>
      <c r="P247" s="35" t="str">
        <f t="shared" si="23"/>
        <v>E;&lt;5</v>
      </c>
    </row>
    <row r="248" spans="1:16">
      <c r="A248" s="9" t="s">
        <v>20</v>
      </c>
      <c r="B248" s="10">
        <v>43261</v>
      </c>
      <c r="C248" s="11">
        <v>6</v>
      </c>
      <c r="D248" s="9">
        <v>970335</v>
      </c>
      <c r="E248" s="12">
        <v>13753</v>
      </c>
      <c r="F248" s="12">
        <v>397</v>
      </c>
      <c r="G248" s="9" t="s">
        <v>1</v>
      </c>
      <c r="H248" s="9">
        <v>2</v>
      </c>
      <c r="I248" s="9" t="s">
        <v>37</v>
      </c>
      <c r="J248" s="9" t="s">
        <v>16</v>
      </c>
      <c r="K248" s="13">
        <f t="shared" si="18"/>
        <v>4.2</v>
      </c>
      <c r="L248" s="12">
        <f t="shared" si="19"/>
        <v>1399</v>
      </c>
      <c r="M248" s="14">
        <f t="shared" si="20"/>
        <v>94.53</v>
      </c>
      <c r="N248" s="14">
        <f t="shared" si="21"/>
        <v>0.29000000000000004</v>
      </c>
      <c r="O248" s="15">
        <f t="shared" si="22"/>
        <v>2.8899999999999997</v>
      </c>
      <c r="P248" s="35" t="str">
        <f t="shared" si="23"/>
        <v>E;&lt;5</v>
      </c>
    </row>
    <row r="249" spans="1:16">
      <c r="A249" s="9" t="s">
        <v>25</v>
      </c>
      <c r="B249" s="10">
        <v>43291</v>
      </c>
      <c r="C249" s="11">
        <v>7</v>
      </c>
      <c r="D249" s="9">
        <v>970408</v>
      </c>
      <c r="E249" s="12">
        <v>6205</v>
      </c>
      <c r="F249" s="12">
        <v>174</v>
      </c>
      <c r="G249" s="9" t="s">
        <v>1</v>
      </c>
      <c r="H249" s="9">
        <v>1</v>
      </c>
      <c r="I249" s="9" t="s">
        <v>37</v>
      </c>
      <c r="J249" s="9" t="s">
        <v>14</v>
      </c>
      <c r="K249" s="13">
        <f t="shared" si="18"/>
        <v>2.1</v>
      </c>
      <c r="L249" s="12">
        <f t="shared" si="19"/>
        <v>700</v>
      </c>
      <c r="M249" s="14">
        <f t="shared" si="20"/>
        <v>82.86</v>
      </c>
      <c r="N249" s="14">
        <f t="shared" si="21"/>
        <v>0.25</v>
      </c>
      <c r="O249" s="15">
        <f t="shared" si="22"/>
        <v>2.8099999999999996</v>
      </c>
      <c r="P249" s="35" t="str">
        <f t="shared" si="23"/>
        <v>E;&lt;5</v>
      </c>
    </row>
    <row r="250" spans="1:16">
      <c r="A250" s="9" t="s">
        <v>25</v>
      </c>
      <c r="B250" s="10">
        <v>43208</v>
      </c>
      <c r="C250" s="11">
        <v>4</v>
      </c>
      <c r="D250" s="9">
        <v>970183</v>
      </c>
      <c r="E250" s="12">
        <v>62267</v>
      </c>
      <c r="F250" s="12">
        <v>1727</v>
      </c>
      <c r="G250" s="9" t="s">
        <v>0</v>
      </c>
      <c r="H250" s="9">
        <v>19</v>
      </c>
      <c r="I250" s="9" t="s">
        <v>43</v>
      </c>
      <c r="J250" s="9" t="s">
        <v>18</v>
      </c>
      <c r="K250" s="13">
        <f t="shared" si="18"/>
        <v>39.9</v>
      </c>
      <c r="L250" s="12">
        <f t="shared" si="19"/>
        <v>13287</v>
      </c>
      <c r="M250" s="14">
        <f t="shared" si="20"/>
        <v>43.29</v>
      </c>
      <c r="N250" s="14">
        <f t="shared" si="21"/>
        <v>0.13</v>
      </c>
      <c r="O250" s="15">
        <f t="shared" si="22"/>
        <v>2.78</v>
      </c>
      <c r="P250" s="35" t="str">
        <f t="shared" si="23"/>
        <v>E;&lt;5</v>
      </c>
    </row>
    <row r="251" spans="1:16">
      <c r="A251" s="9" t="s">
        <v>35</v>
      </c>
      <c r="B251" s="10">
        <v>43152</v>
      </c>
      <c r="C251" s="11">
        <v>2</v>
      </c>
      <c r="D251" s="9">
        <v>970064</v>
      </c>
      <c r="E251" s="12">
        <v>2288</v>
      </c>
      <c r="F251" s="12">
        <v>63</v>
      </c>
      <c r="G251" s="9" t="s">
        <v>1</v>
      </c>
      <c r="H251" s="9">
        <v>1</v>
      </c>
      <c r="I251" s="9" t="s">
        <v>37</v>
      </c>
      <c r="J251" s="9" t="s">
        <v>14</v>
      </c>
      <c r="K251" s="13">
        <f t="shared" si="18"/>
        <v>2.1</v>
      </c>
      <c r="L251" s="12">
        <f t="shared" si="19"/>
        <v>700</v>
      </c>
      <c r="M251" s="14">
        <f t="shared" si="20"/>
        <v>30</v>
      </c>
      <c r="N251" s="14">
        <f t="shared" si="21"/>
        <v>0.09</v>
      </c>
      <c r="O251" s="15">
        <f t="shared" si="22"/>
        <v>2.76</v>
      </c>
      <c r="P251" s="35" t="str">
        <f t="shared" si="23"/>
        <v>E;&lt;5</v>
      </c>
    </row>
    <row r="252" spans="1:16">
      <c r="A252" s="9" t="s">
        <v>24</v>
      </c>
      <c r="B252" s="10">
        <v>43156</v>
      </c>
      <c r="C252" s="11">
        <v>2</v>
      </c>
      <c r="D252" s="9">
        <v>970081</v>
      </c>
      <c r="E252" s="12">
        <v>13477</v>
      </c>
      <c r="F252" s="12">
        <v>369</v>
      </c>
      <c r="G252" s="9" t="s">
        <v>1</v>
      </c>
      <c r="H252" s="9">
        <v>4</v>
      </c>
      <c r="I252" s="9" t="s">
        <v>40</v>
      </c>
      <c r="J252" s="9" t="s">
        <v>17</v>
      </c>
      <c r="K252" s="13">
        <f t="shared" si="18"/>
        <v>8.4</v>
      </c>
      <c r="L252" s="12">
        <f t="shared" si="19"/>
        <v>2798</v>
      </c>
      <c r="M252" s="14">
        <f t="shared" si="20"/>
        <v>43.93</v>
      </c>
      <c r="N252" s="14">
        <f t="shared" si="21"/>
        <v>0.14000000000000001</v>
      </c>
      <c r="O252" s="15">
        <f t="shared" si="22"/>
        <v>2.7399999999999998</v>
      </c>
      <c r="P252" s="35" t="str">
        <f t="shared" si="23"/>
        <v>E;&lt;5</v>
      </c>
    </row>
    <row r="253" spans="1:16">
      <c r="A253" s="9" t="s">
        <v>24</v>
      </c>
      <c r="B253" s="10">
        <v>43404</v>
      </c>
      <c r="C253" s="11">
        <v>10</v>
      </c>
      <c r="D253" s="9">
        <v>970581</v>
      </c>
      <c r="E253" s="12">
        <v>26508</v>
      </c>
      <c r="F253" s="12">
        <v>723</v>
      </c>
      <c r="G253" s="9" t="s">
        <v>1</v>
      </c>
      <c r="H253" s="9">
        <v>7</v>
      </c>
      <c r="I253" s="9" t="s">
        <v>40</v>
      </c>
      <c r="J253" s="9" t="s">
        <v>17</v>
      </c>
      <c r="K253" s="13">
        <f t="shared" si="18"/>
        <v>14.700000000000001</v>
      </c>
      <c r="L253" s="12">
        <f t="shared" si="19"/>
        <v>4896</v>
      </c>
      <c r="M253" s="14">
        <f t="shared" si="20"/>
        <v>49.19</v>
      </c>
      <c r="N253" s="14">
        <f t="shared" si="21"/>
        <v>0.15000000000000002</v>
      </c>
      <c r="O253" s="15">
        <f t="shared" si="22"/>
        <v>2.73</v>
      </c>
      <c r="P253" s="35" t="str">
        <f t="shared" si="23"/>
        <v>E;&lt;5</v>
      </c>
    </row>
    <row r="254" spans="1:16">
      <c r="A254" s="9" t="s">
        <v>22</v>
      </c>
      <c r="B254" s="10">
        <v>43404</v>
      </c>
      <c r="C254" s="11">
        <v>10</v>
      </c>
      <c r="D254" s="9">
        <v>970572</v>
      </c>
      <c r="E254" s="12">
        <v>26671</v>
      </c>
      <c r="F254" s="12">
        <v>723</v>
      </c>
      <c r="G254" s="9" t="s">
        <v>1</v>
      </c>
      <c r="H254" s="9">
        <v>5</v>
      </c>
      <c r="I254" s="9" t="s">
        <v>37</v>
      </c>
      <c r="J254" s="9" t="s">
        <v>14</v>
      </c>
      <c r="K254" s="13">
        <f t="shared" si="18"/>
        <v>10.5</v>
      </c>
      <c r="L254" s="12">
        <f t="shared" si="19"/>
        <v>3497</v>
      </c>
      <c r="M254" s="14">
        <f t="shared" si="20"/>
        <v>68.86</v>
      </c>
      <c r="N254" s="14">
        <f t="shared" si="21"/>
        <v>0.21000000000000002</v>
      </c>
      <c r="O254" s="15">
        <f t="shared" si="22"/>
        <v>2.7199999999999998</v>
      </c>
      <c r="P254" s="35" t="str">
        <f t="shared" si="23"/>
        <v>E;&lt;5</v>
      </c>
    </row>
    <row r="255" spans="1:16">
      <c r="A255" s="9" t="s">
        <v>24</v>
      </c>
      <c r="B255" s="10">
        <v>43465</v>
      </c>
      <c r="C255" s="11">
        <v>12</v>
      </c>
      <c r="D255" s="9">
        <v>970705</v>
      </c>
      <c r="E255" s="12">
        <v>17261</v>
      </c>
      <c r="F255" s="12">
        <v>468</v>
      </c>
      <c r="G255" s="9" t="s">
        <v>0</v>
      </c>
      <c r="H255" s="9">
        <v>6</v>
      </c>
      <c r="I255" s="9" t="s">
        <v>40</v>
      </c>
      <c r="J255" s="9" t="s">
        <v>17</v>
      </c>
      <c r="K255" s="13">
        <f t="shared" si="18"/>
        <v>12.600000000000001</v>
      </c>
      <c r="L255" s="12">
        <f t="shared" si="19"/>
        <v>4196</v>
      </c>
      <c r="M255" s="14">
        <f t="shared" si="20"/>
        <v>37.15</v>
      </c>
      <c r="N255" s="14">
        <f t="shared" si="21"/>
        <v>0.12</v>
      </c>
      <c r="O255" s="15">
        <f t="shared" si="22"/>
        <v>2.7199999999999998</v>
      </c>
      <c r="P255" s="35" t="str">
        <f t="shared" si="23"/>
        <v>E;&lt;5</v>
      </c>
    </row>
    <row r="256" spans="1:16">
      <c r="A256" s="9" t="s">
        <v>25</v>
      </c>
      <c r="B256" s="10">
        <v>43465</v>
      </c>
      <c r="C256" s="11">
        <v>12</v>
      </c>
      <c r="D256" s="9">
        <v>970697</v>
      </c>
      <c r="E256" s="12">
        <v>84911</v>
      </c>
      <c r="F256" s="12">
        <v>2300</v>
      </c>
      <c r="G256" s="9" t="s">
        <v>0</v>
      </c>
      <c r="H256" s="9">
        <v>26</v>
      </c>
      <c r="I256" s="9" t="s">
        <v>40</v>
      </c>
      <c r="J256" s="9" t="s">
        <v>18</v>
      </c>
      <c r="K256" s="13">
        <f t="shared" si="18"/>
        <v>54.6</v>
      </c>
      <c r="L256" s="12">
        <f t="shared" si="19"/>
        <v>18182</v>
      </c>
      <c r="M256" s="14">
        <f t="shared" si="20"/>
        <v>42.129999999999995</v>
      </c>
      <c r="N256" s="14">
        <f t="shared" si="21"/>
        <v>0.13</v>
      </c>
      <c r="O256" s="15">
        <f t="shared" si="22"/>
        <v>2.71</v>
      </c>
      <c r="P256" s="35" t="str">
        <f t="shared" si="23"/>
        <v>E;&lt;5</v>
      </c>
    </row>
    <row r="257" spans="1:16">
      <c r="A257" s="9" t="s">
        <v>33</v>
      </c>
      <c r="B257" s="10">
        <v>43194</v>
      </c>
      <c r="C257" s="11">
        <v>4</v>
      </c>
      <c r="D257" s="9">
        <v>970168</v>
      </c>
      <c r="E257" s="12">
        <v>7985</v>
      </c>
      <c r="F257" s="12">
        <v>215</v>
      </c>
      <c r="G257" s="9" t="s">
        <v>1</v>
      </c>
      <c r="H257" s="9">
        <v>1</v>
      </c>
      <c r="I257" s="9" t="s">
        <v>37</v>
      </c>
      <c r="J257" s="9" t="s">
        <v>14</v>
      </c>
      <c r="K257" s="13">
        <f t="shared" si="18"/>
        <v>2.1</v>
      </c>
      <c r="L257" s="12">
        <f t="shared" si="19"/>
        <v>700</v>
      </c>
      <c r="M257" s="14">
        <f t="shared" si="20"/>
        <v>102.39</v>
      </c>
      <c r="N257" s="14">
        <f t="shared" si="21"/>
        <v>0.31</v>
      </c>
      <c r="O257" s="15">
        <f t="shared" si="22"/>
        <v>2.6999999999999997</v>
      </c>
      <c r="P257" s="35" t="str">
        <f t="shared" si="23"/>
        <v>E;&lt;5</v>
      </c>
    </row>
    <row r="258" spans="1:16">
      <c r="A258" s="9" t="s">
        <v>32</v>
      </c>
      <c r="B258" s="10">
        <v>43159</v>
      </c>
      <c r="C258" s="11">
        <v>2</v>
      </c>
      <c r="D258" s="9">
        <v>970089</v>
      </c>
      <c r="E258" s="12">
        <v>21976</v>
      </c>
      <c r="F258" s="12">
        <v>581</v>
      </c>
      <c r="G258" s="9" t="s">
        <v>1</v>
      </c>
      <c r="H258" s="9">
        <v>4</v>
      </c>
      <c r="I258" s="9" t="s">
        <v>40</v>
      </c>
      <c r="J258" s="9" t="s">
        <v>16</v>
      </c>
      <c r="K258" s="13">
        <f t="shared" ref="K258:K321" si="24">H258*2.1</f>
        <v>8.4</v>
      </c>
      <c r="L258" s="12">
        <f t="shared" ref="L258:L321" si="25">ROUNDUP(K258*333,0)</f>
        <v>2798</v>
      </c>
      <c r="M258" s="14">
        <f t="shared" ref="M258:M321" si="26">ROUNDUP(F258/K258,2)</f>
        <v>69.17</v>
      </c>
      <c r="N258" s="14">
        <f t="shared" ref="N258:N321" si="27">ROUNDUP(F258/L258,2)</f>
        <v>0.21000000000000002</v>
      </c>
      <c r="O258" s="15">
        <f t="shared" ref="O258:O321" si="28">ROUNDUP((F258/E258)*100,2)</f>
        <v>2.65</v>
      </c>
      <c r="P258" s="35" t="str">
        <f t="shared" si="23"/>
        <v>E;&lt;5</v>
      </c>
    </row>
    <row r="259" spans="1:16">
      <c r="A259" s="9" t="s">
        <v>26</v>
      </c>
      <c r="B259" s="10">
        <v>43185</v>
      </c>
      <c r="C259" s="11">
        <v>3</v>
      </c>
      <c r="D259" s="9">
        <v>970152</v>
      </c>
      <c r="E259" s="12">
        <v>16804</v>
      </c>
      <c r="F259" s="12">
        <v>428</v>
      </c>
      <c r="G259" s="9" t="s">
        <v>1</v>
      </c>
      <c r="H259" s="9">
        <v>3</v>
      </c>
      <c r="I259" s="9" t="s">
        <v>37</v>
      </c>
      <c r="J259" s="9" t="s">
        <v>16</v>
      </c>
      <c r="K259" s="13">
        <f t="shared" si="24"/>
        <v>6.3000000000000007</v>
      </c>
      <c r="L259" s="12">
        <f t="shared" si="25"/>
        <v>2098</v>
      </c>
      <c r="M259" s="14">
        <f t="shared" si="26"/>
        <v>67.940000000000012</v>
      </c>
      <c r="N259" s="14">
        <f t="shared" si="27"/>
        <v>0.21000000000000002</v>
      </c>
      <c r="O259" s="15">
        <f t="shared" si="28"/>
        <v>2.5499999999999998</v>
      </c>
      <c r="P259" s="35" t="str">
        <f t="shared" ref="P259:P322" si="29">IF(O259&gt;=30,"A; &gt;30",IF(O259&gt;=20,"B; &gt;20",IF(O259&gt;=10,"C;&gt;10",IF(O259&gt;=5,"D;&gt;5","E;&lt;5"))))</f>
        <v>E;&lt;5</v>
      </c>
    </row>
    <row r="260" spans="1:16">
      <c r="A260" s="9" t="s">
        <v>24</v>
      </c>
      <c r="B260" s="10">
        <v>43179</v>
      </c>
      <c r="C260" s="11">
        <v>3</v>
      </c>
      <c r="D260" s="9">
        <v>970135</v>
      </c>
      <c r="E260" s="12">
        <v>24827</v>
      </c>
      <c r="F260" s="12">
        <v>621</v>
      </c>
      <c r="G260" s="9" t="s">
        <v>1</v>
      </c>
      <c r="H260" s="9">
        <v>6</v>
      </c>
      <c r="I260" s="9" t="s">
        <v>41</v>
      </c>
      <c r="J260" s="9" t="s">
        <v>17</v>
      </c>
      <c r="K260" s="13">
        <f t="shared" si="24"/>
        <v>12.600000000000001</v>
      </c>
      <c r="L260" s="12">
        <f t="shared" si="25"/>
        <v>4196</v>
      </c>
      <c r="M260" s="14">
        <f t="shared" si="26"/>
        <v>49.29</v>
      </c>
      <c r="N260" s="14">
        <f t="shared" si="27"/>
        <v>0.15000000000000002</v>
      </c>
      <c r="O260" s="15">
        <f t="shared" si="28"/>
        <v>2.5099999999999998</v>
      </c>
      <c r="P260" s="35" t="str">
        <f t="shared" si="29"/>
        <v>E;&lt;5</v>
      </c>
    </row>
    <row r="261" spans="1:16">
      <c r="A261" s="9" t="s">
        <v>23</v>
      </c>
      <c r="B261" s="10">
        <v>43243</v>
      </c>
      <c r="C261" s="11">
        <v>5</v>
      </c>
      <c r="D261" s="9">
        <v>970291</v>
      </c>
      <c r="E261" s="12">
        <v>3716</v>
      </c>
      <c r="F261" s="12">
        <v>93</v>
      </c>
      <c r="G261" s="9" t="s">
        <v>1</v>
      </c>
      <c r="H261" s="9">
        <v>2</v>
      </c>
      <c r="I261" s="9" t="s">
        <v>41</v>
      </c>
      <c r="J261" s="9" t="s">
        <v>17</v>
      </c>
      <c r="K261" s="13">
        <f t="shared" si="24"/>
        <v>4.2</v>
      </c>
      <c r="L261" s="12">
        <f t="shared" si="25"/>
        <v>1399</v>
      </c>
      <c r="M261" s="14">
        <f t="shared" si="26"/>
        <v>22.150000000000002</v>
      </c>
      <c r="N261" s="14">
        <f t="shared" si="27"/>
        <v>6.9999999999999993E-2</v>
      </c>
      <c r="O261" s="15">
        <f t="shared" si="28"/>
        <v>2.5099999999999998</v>
      </c>
      <c r="P261" s="35" t="str">
        <f t="shared" si="29"/>
        <v>E;&lt;5</v>
      </c>
    </row>
    <row r="262" spans="1:16">
      <c r="A262" s="9" t="s">
        <v>33</v>
      </c>
      <c r="B262" s="10">
        <v>43220</v>
      </c>
      <c r="C262" s="11">
        <v>4</v>
      </c>
      <c r="D262" s="9">
        <v>970238</v>
      </c>
      <c r="E262" s="12">
        <v>27404</v>
      </c>
      <c r="F262" s="12">
        <v>680</v>
      </c>
      <c r="G262" s="9" t="s">
        <v>1</v>
      </c>
      <c r="H262" s="9">
        <v>9</v>
      </c>
      <c r="I262" s="9" t="s">
        <v>37</v>
      </c>
      <c r="J262" s="9" t="s">
        <v>14</v>
      </c>
      <c r="K262" s="13">
        <f t="shared" si="24"/>
        <v>18.900000000000002</v>
      </c>
      <c r="L262" s="12">
        <f t="shared" si="25"/>
        <v>6294</v>
      </c>
      <c r="M262" s="14">
        <f t="shared" si="26"/>
        <v>35.979999999999997</v>
      </c>
      <c r="N262" s="14">
        <f t="shared" si="27"/>
        <v>0.11</v>
      </c>
      <c r="O262" s="15">
        <f t="shared" si="28"/>
        <v>2.4899999999999998</v>
      </c>
      <c r="P262" s="35" t="str">
        <f t="shared" si="29"/>
        <v>E;&lt;5</v>
      </c>
    </row>
    <row r="263" spans="1:16">
      <c r="A263" s="9" t="s">
        <v>31</v>
      </c>
      <c r="B263" s="10">
        <v>43123</v>
      </c>
      <c r="C263" s="11">
        <v>1</v>
      </c>
      <c r="D263" s="9">
        <v>970031</v>
      </c>
      <c r="E263" s="12">
        <v>7494</v>
      </c>
      <c r="F263" s="12">
        <v>180</v>
      </c>
      <c r="G263" s="9" t="s">
        <v>1</v>
      </c>
      <c r="H263" s="9">
        <v>1</v>
      </c>
      <c r="I263" s="9" t="s">
        <v>39</v>
      </c>
      <c r="J263" s="9" t="s">
        <v>15</v>
      </c>
      <c r="K263" s="13">
        <f t="shared" si="24"/>
        <v>2.1</v>
      </c>
      <c r="L263" s="12">
        <f t="shared" si="25"/>
        <v>700</v>
      </c>
      <c r="M263" s="14">
        <f t="shared" si="26"/>
        <v>85.72</v>
      </c>
      <c r="N263" s="14">
        <f t="shared" si="27"/>
        <v>0.26</v>
      </c>
      <c r="O263" s="15">
        <f t="shared" si="28"/>
        <v>2.4099999999999997</v>
      </c>
      <c r="P263" s="35" t="str">
        <f t="shared" si="29"/>
        <v>E;&lt;5</v>
      </c>
    </row>
    <row r="264" spans="1:16">
      <c r="A264" s="9" t="s">
        <v>22</v>
      </c>
      <c r="B264" s="10">
        <v>43345</v>
      </c>
      <c r="C264" s="11">
        <v>9</v>
      </c>
      <c r="D264" s="9">
        <v>3876</v>
      </c>
      <c r="E264" s="12">
        <v>14004</v>
      </c>
      <c r="F264" s="12">
        <v>332</v>
      </c>
      <c r="G264" s="9" t="s">
        <v>1</v>
      </c>
      <c r="H264" s="9">
        <v>2</v>
      </c>
      <c r="I264" s="9" t="s">
        <v>37</v>
      </c>
      <c r="J264" s="9" t="s">
        <v>14</v>
      </c>
      <c r="K264" s="13">
        <f t="shared" si="24"/>
        <v>4.2</v>
      </c>
      <c r="L264" s="12">
        <f t="shared" si="25"/>
        <v>1399</v>
      </c>
      <c r="M264" s="14">
        <f t="shared" si="26"/>
        <v>79.050000000000011</v>
      </c>
      <c r="N264" s="14">
        <f t="shared" si="27"/>
        <v>0.24000000000000002</v>
      </c>
      <c r="O264" s="15">
        <f t="shared" si="28"/>
        <v>2.38</v>
      </c>
      <c r="P264" s="35" t="str">
        <f t="shared" si="29"/>
        <v>E;&lt;5</v>
      </c>
    </row>
    <row r="265" spans="1:16">
      <c r="A265" s="9" t="s">
        <v>33</v>
      </c>
      <c r="B265" s="10">
        <v>43404</v>
      </c>
      <c r="C265" s="11">
        <v>10</v>
      </c>
      <c r="D265" s="9">
        <v>970617</v>
      </c>
      <c r="E265" s="12">
        <v>12220</v>
      </c>
      <c r="F265" s="12">
        <v>286</v>
      </c>
      <c r="G265" s="9" t="s">
        <v>1</v>
      </c>
      <c r="H265" s="9">
        <v>2</v>
      </c>
      <c r="I265" s="9" t="s">
        <v>37</v>
      </c>
      <c r="J265" s="9" t="s">
        <v>14</v>
      </c>
      <c r="K265" s="13">
        <f t="shared" si="24"/>
        <v>4.2</v>
      </c>
      <c r="L265" s="12">
        <f t="shared" si="25"/>
        <v>1399</v>
      </c>
      <c r="M265" s="14">
        <f t="shared" si="26"/>
        <v>68.100000000000009</v>
      </c>
      <c r="N265" s="14">
        <f t="shared" si="27"/>
        <v>0.21000000000000002</v>
      </c>
      <c r="O265" s="15">
        <f t="shared" si="28"/>
        <v>2.3499999999999996</v>
      </c>
      <c r="P265" s="35" t="str">
        <f t="shared" si="29"/>
        <v>E;&lt;5</v>
      </c>
    </row>
    <row r="266" spans="1:16">
      <c r="A266" s="9" t="s">
        <v>24</v>
      </c>
      <c r="B266" s="10">
        <v>43434</v>
      </c>
      <c r="C266" s="11">
        <v>11</v>
      </c>
      <c r="D266" s="9">
        <v>970643</v>
      </c>
      <c r="E266" s="12">
        <v>14442</v>
      </c>
      <c r="F266" s="12">
        <v>338</v>
      </c>
      <c r="G266" s="9" t="s">
        <v>1</v>
      </c>
      <c r="H266" s="9">
        <v>4</v>
      </c>
      <c r="I266" s="9" t="s">
        <v>40</v>
      </c>
      <c r="J266" s="9" t="s">
        <v>17</v>
      </c>
      <c r="K266" s="13">
        <f t="shared" si="24"/>
        <v>8.4</v>
      </c>
      <c r="L266" s="12">
        <f t="shared" si="25"/>
        <v>2798</v>
      </c>
      <c r="M266" s="14">
        <f t="shared" si="26"/>
        <v>40.239999999999995</v>
      </c>
      <c r="N266" s="14">
        <f t="shared" si="27"/>
        <v>0.13</v>
      </c>
      <c r="O266" s="15">
        <f t="shared" si="28"/>
        <v>2.3499999999999996</v>
      </c>
      <c r="P266" s="35" t="str">
        <f t="shared" si="29"/>
        <v>E;&lt;5</v>
      </c>
    </row>
    <row r="267" spans="1:16">
      <c r="A267" s="9" t="s">
        <v>24</v>
      </c>
      <c r="B267" s="10">
        <v>43369</v>
      </c>
      <c r="C267" s="11">
        <v>9</v>
      </c>
      <c r="D267" s="9">
        <v>970528</v>
      </c>
      <c r="E267" s="12">
        <v>27237</v>
      </c>
      <c r="F267" s="12">
        <v>636</v>
      </c>
      <c r="G267" s="9" t="s">
        <v>1</v>
      </c>
      <c r="H267" s="9">
        <v>6</v>
      </c>
      <c r="I267" s="9" t="s">
        <v>40</v>
      </c>
      <c r="J267" s="9" t="s">
        <v>17</v>
      </c>
      <c r="K267" s="13">
        <f t="shared" si="24"/>
        <v>12.600000000000001</v>
      </c>
      <c r="L267" s="12">
        <f t="shared" si="25"/>
        <v>4196</v>
      </c>
      <c r="M267" s="14">
        <f t="shared" si="26"/>
        <v>50.48</v>
      </c>
      <c r="N267" s="14">
        <f t="shared" si="27"/>
        <v>0.16</v>
      </c>
      <c r="O267" s="15">
        <f t="shared" si="28"/>
        <v>2.34</v>
      </c>
      <c r="P267" s="35" t="str">
        <f t="shared" si="29"/>
        <v>E;&lt;5</v>
      </c>
    </row>
    <row r="268" spans="1:16">
      <c r="A268" s="9" t="s">
        <v>32</v>
      </c>
      <c r="B268" s="10">
        <v>43250</v>
      </c>
      <c r="C268" s="11">
        <v>5</v>
      </c>
      <c r="D268" s="9">
        <v>970318</v>
      </c>
      <c r="E268" s="12">
        <v>40347</v>
      </c>
      <c r="F268" s="12">
        <v>924</v>
      </c>
      <c r="G268" s="9" t="s">
        <v>0</v>
      </c>
      <c r="H268" s="9">
        <v>7</v>
      </c>
      <c r="I268" s="9" t="s">
        <v>37</v>
      </c>
      <c r="J268" s="9" t="s">
        <v>16</v>
      </c>
      <c r="K268" s="13">
        <f t="shared" si="24"/>
        <v>14.700000000000001</v>
      </c>
      <c r="L268" s="12">
        <f t="shared" si="25"/>
        <v>4896</v>
      </c>
      <c r="M268" s="14">
        <f t="shared" si="26"/>
        <v>62.86</v>
      </c>
      <c r="N268" s="14">
        <f t="shared" si="27"/>
        <v>0.19</v>
      </c>
      <c r="O268" s="15">
        <f t="shared" si="28"/>
        <v>2.2999999999999998</v>
      </c>
      <c r="P268" s="35" t="str">
        <f t="shared" si="29"/>
        <v>E;&lt;5</v>
      </c>
    </row>
    <row r="269" spans="1:16">
      <c r="A269" s="9" t="s">
        <v>24</v>
      </c>
      <c r="B269" s="10">
        <v>43205</v>
      </c>
      <c r="C269" s="11">
        <v>4</v>
      </c>
      <c r="D269" s="9">
        <v>970180</v>
      </c>
      <c r="E269" s="12">
        <v>43566</v>
      </c>
      <c r="F269" s="12">
        <v>1000</v>
      </c>
      <c r="G269" s="9" t="s">
        <v>0</v>
      </c>
      <c r="H269" s="9">
        <v>12</v>
      </c>
      <c r="I269" s="9" t="s">
        <v>41</v>
      </c>
      <c r="J269" s="9" t="s">
        <v>17</v>
      </c>
      <c r="K269" s="13">
        <f t="shared" si="24"/>
        <v>25.200000000000003</v>
      </c>
      <c r="L269" s="12">
        <f t="shared" si="25"/>
        <v>8392</v>
      </c>
      <c r="M269" s="14">
        <f t="shared" si="26"/>
        <v>39.69</v>
      </c>
      <c r="N269" s="14">
        <f t="shared" si="27"/>
        <v>0.12</v>
      </c>
      <c r="O269" s="15">
        <f t="shared" si="28"/>
        <v>2.2999999999999998</v>
      </c>
      <c r="P269" s="35" t="str">
        <f t="shared" si="29"/>
        <v>E;&lt;5</v>
      </c>
    </row>
    <row r="270" spans="1:16">
      <c r="A270" s="9" t="s">
        <v>25</v>
      </c>
      <c r="B270" s="10">
        <v>43229</v>
      </c>
      <c r="C270" s="11">
        <v>5</v>
      </c>
      <c r="D270" s="9">
        <v>970247</v>
      </c>
      <c r="E270" s="12">
        <v>31199</v>
      </c>
      <c r="F270" s="12">
        <v>714</v>
      </c>
      <c r="G270" s="9" t="s">
        <v>0</v>
      </c>
      <c r="H270" s="9">
        <v>12</v>
      </c>
      <c r="I270" s="9" t="s">
        <v>37</v>
      </c>
      <c r="J270" s="9" t="s">
        <v>14</v>
      </c>
      <c r="K270" s="13">
        <f t="shared" si="24"/>
        <v>25.200000000000003</v>
      </c>
      <c r="L270" s="12">
        <f t="shared" si="25"/>
        <v>8392</v>
      </c>
      <c r="M270" s="14">
        <f t="shared" si="26"/>
        <v>28.34</v>
      </c>
      <c r="N270" s="14">
        <f t="shared" si="27"/>
        <v>0.09</v>
      </c>
      <c r="O270" s="15">
        <f t="shared" si="28"/>
        <v>2.2899999999999996</v>
      </c>
      <c r="P270" s="35" t="str">
        <f t="shared" si="29"/>
        <v>E;&lt;5</v>
      </c>
    </row>
    <row r="271" spans="1:16">
      <c r="A271" s="9" t="s">
        <v>26</v>
      </c>
      <c r="B271" s="10">
        <v>43311</v>
      </c>
      <c r="C271" s="11">
        <v>7</v>
      </c>
      <c r="D271" s="9">
        <v>970477</v>
      </c>
      <c r="E271" s="12">
        <v>33770</v>
      </c>
      <c r="F271" s="12">
        <v>759</v>
      </c>
      <c r="G271" s="9" t="s">
        <v>1</v>
      </c>
      <c r="H271" s="9">
        <v>8</v>
      </c>
      <c r="I271" s="9" t="s">
        <v>40</v>
      </c>
      <c r="J271" s="9" t="s">
        <v>17</v>
      </c>
      <c r="K271" s="13">
        <f t="shared" si="24"/>
        <v>16.8</v>
      </c>
      <c r="L271" s="12">
        <f t="shared" si="25"/>
        <v>5595</v>
      </c>
      <c r="M271" s="14">
        <f t="shared" si="26"/>
        <v>45.18</v>
      </c>
      <c r="N271" s="14">
        <f t="shared" si="27"/>
        <v>0.14000000000000001</v>
      </c>
      <c r="O271" s="15">
        <f t="shared" si="28"/>
        <v>2.25</v>
      </c>
      <c r="P271" s="35" t="str">
        <f t="shared" si="29"/>
        <v>E;&lt;5</v>
      </c>
    </row>
    <row r="272" spans="1:16">
      <c r="A272" s="9" t="s">
        <v>26</v>
      </c>
      <c r="B272" s="10">
        <v>43285</v>
      </c>
      <c r="C272" s="11">
        <v>7</v>
      </c>
      <c r="D272" s="9">
        <v>970400</v>
      </c>
      <c r="E272" s="12">
        <v>55402</v>
      </c>
      <c r="F272" s="12">
        <v>1234</v>
      </c>
      <c r="G272" s="9" t="s">
        <v>1</v>
      </c>
      <c r="H272" s="9">
        <v>14</v>
      </c>
      <c r="I272" s="9" t="s">
        <v>40</v>
      </c>
      <c r="J272" s="9" t="s">
        <v>17</v>
      </c>
      <c r="K272" s="13">
        <f t="shared" si="24"/>
        <v>29.400000000000002</v>
      </c>
      <c r="L272" s="12">
        <f t="shared" si="25"/>
        <v>9791</v>
      </c>
      <c r="M272" s="14">
        <f t="shared" si="26"/>
        <v>41.98</v>
      </c>
      <c r="N272" s="14">
        <f t="shared" si="27"/>
        <v>0.13</v>
      </c>
      <c r="O272" s="15">
        <f t="shared" si="28"/>
        <v>2.23</v>
      </c>
      <c r="P272" s="35" t="str">
        <f t="shared" si="29"/>
        <v>E;&lt;5</v>
      </c>
    </row>
    <row r="273" spans="1:16">
      <c r="A273" s="9" t="s">
        <v>26</v>
      </c>
      <c r="B273" s="10">
        <v>43303</v>
      </c>
      <c r="C273" s="11">
        <v>7</v>
      </c>
      <c r="D273" s="9">
        <v>970440</v>
      </c>
      <c r="E273" s="12">
        <v>31182</v>
      </c>
      <c r="F273" s="12">
        <v>690</v>
      </c>
      <c r="G273" s="9" t="s">
        <v>1</v>
      </c>
      <c r="H273" s="9">
        <v>7</v>
      </c>
      <c r="I273" s="9" t="s">
        <v>40</v>
      </c>
      <c r="J273" s="9" t="s">
        <v>17</v>
      </c>
      <c r="K273" s="13">
        <f t="shared" si="24"/>
        <v>14.700000000000001</v>
      </c>
      <c r="L273" s="12">
        <f t="shared" si="25"/>
        <v>4896</v>
      </c>
      <c r="M273" s="14">
        <f t="shared" si="26"/>
        <v>46.94</v>
      </c>
      <c r="N273" s="14">
        <f t="shared" si="27"/>
        <v>0.15000000000000002</v>
      </c>
      <c r="O273" s="15">
        <f t="shared" si="28"/>
        <v>2.2199999999999998</v>
      </c>
      <c r="P273" s="35" t="str">
        <f t="shared" si="29"/>
        <v>E;&lt;5</v>
      </c>
    </row>
    <row r="274" spans="1:16">
      <c r="A274" s="9" t="s">
        <v>25</v>
      </c>
      <c r="B274" s="10">
        <v>43227</v>
      </c>
      <c r="C274" s="11">
        <v>5</v>
      </c>
      <c r="D274" s="9">
        <v>970240</v>
      </c>
      <c r="E274" s="12">
        <v>8628</v>
      </c>
      <c r="F274" s="12">
        <v>191</v>
      </c>
      <c r="G274" s="9" t="s">
        <v>1</v>
      </c>
      <c r="H274" s="9">
        <v>2</v>
      </c>
      <c r="I274" s="9" t="s">
        <v>37</v>
      </c>
      <c r="J274" s="9" t="s">
        <v>14</v>
      </c>
      <c r="K274" s="13">
        <f t="shared" si="24"/>
        <v>4.2</v>
      </c>
      <c r="L274" s="12">
        <f t="shared" si="25"/>
        <v>1399</v>
      </c>
      <c r="M274" s="14">
        <f t="shared" si="26"/>
        <v>45.48</v>
      </c>
      <c r="N274" s="14">
        <f t="shared" si="27"/>
        <v>0.14000000000000001</v>
      </c>
      <c r="O274" s="15">
        <f t="shared" si="28"/>
        <v>2.2199999999999998</v>
      </c>
      <c r="P274" s="35" t="str">
        <f t="shared" si="29"/>
        <v>E;&lt;5</v>
      </c>
    </row>
    <row r="275" spans="1:16">
      <c r="A275" s="9" t="s">
        <v>31</v>
      </c>
      <c r="B275" s="10">
        <v>43404</v>
      </c>
      <c r="C275" s="11">
        <v>10</v>
      </c>
      <c r="D275" s="9">
        <v>970597</v>
      </c>
      <c r="E275" s="12">
        <v>16934</v>
      </c>
      <c r="F275" s="12">
        <v>375</v>
      </c>
      <c r="G275" s="9" t="s">
        <v>1</v>
      </c>
      <c r="H275" s="9">
        <v>4</v>
      </c>
      <c r="I275" s="9" t="s">
        <v>40</v>
      </c>
      <c r="J275" s="9" t="s">
        <v>16</v>
      </c>
      <c r="K275" s="13">
        <f t="shared" si="24"/>
        <v>8.4</v>
      </c>
      <c r="L275" s="12">
        <f t="shared" si="25"/>
        <v>2798</v>
      </c>
      <c r="M275" s="14">
        <f t="shared" si="26"/>
        <v>44.65</v>
      </c>
      <c r="N275" s="14">
        <f t="shared" si="27"/>
        <v>0.14000000000000001</v>
      </c>
      <c r="O275" s="15">
        <f t="shared" si="28"/>
        <v>2.2199999999999998</v>
      </c>
      <c r="P275" s="35" t="str">
        <f t="shared" si="29"/>
        <v>E;&lt;5</v>
      </c>
    </row>
    <row r="276" spans="1:16">
      <c r="A276" s="9" t="s">
        <v>31</v>
      </c>
      <c r="B276" s="10">
        <v>43404</v>
      </c>
      <c r="C276" s="11">
        <v>10</v>
      </c>
      <c r="D276" s="9">
        <v>970559</v>
      </c>
      <c r="E276" s="12">
        <v>23370</v>
      </c>
      <c r="F276" s="12">
        <v>514</v>
      </c>
      <c r="G276" s="9" t="s">
        <v>1</v>
      </c>
      <c r="H276" s="9">
        <v>5</v>
      </c>
      <c r="I276" s="9" t="s">
        <v>40</v>
      </c>
      <c r="J276" s="9" t="s">
        <v>16</v>
      </c>
      <c r="K276" s="13">
        <f t="shared" si="24"/>
        <v>10.5</v>
      </c>
      <c r="L276" s="12">
        <f t="shared" si="25"/>
        <v>3497</v>
      </c>
      <c r="M276" s="14">
        <f t="shared" si="26"/>
        <v>48.96</v>
      </c>
      <c r="N276" s="14">
        <f t="shared" si="27"/>
        <v>0.15000000000000002</v>
      </c>
      <c r="O276" s="15">
        <f t="shared" si="28"/>
        <v>2.1999999999999997</v>
      </c>
      <c r="P276" s="35" t="str">
        <f t="shared" si="29"/>
        <v>E;&lt;5</v>
      </c>
    </row>
    <row r="277" spans="1:16">
      <c r="A277" s="9" t="s">
        <v>25</v>
      </c>
      <c r="B277" s="10">
        <v>43299</v>
      </c>
      <c r="C277" s="11">
        <v>7</v>
      </c>
      <c r="D277" s="9">
        <v>970435</v>
      </c>
      <c r="E277" s="12">
        <v>36865</v>
      </c>
      <c r="F277" s="12">
        <v>800</v>
      </c>
      <c r="G277" s="9" t="s">
        <v>1</v>
      </c>
      <c r="H277" s="9">
        <v>6</v>
      </c>
      <c r="I277" s="9" t="s">
        <v>37</v>
      </c>
      <c r="J277" s="9" t="s">
        <v>16</v>
      </c>
      <c r="K277" s="13">
        <f t="shared" si="24"/>
        <v>12.600000000000001</v>
      </c>
      <c r="L277" s="12">
        <f t="shared" si="25"/>
        <v>4196</v>
      </c>
      <c r="M277" s="14">
        <f t="shared" si="26"/>
        <v>63.5</v>
      </c>
      <c r="N277" s="14">
        <f t="shared" si="27"/>
        <v>0.2</v>
      </c>
      <c r="O277" s="15">
        <f t="shared" si="28"/>
        <v>2.1799999999999997</v>
      </c>
      <c r="P277" s="35" t="str">
        <f t="shared" si="29"/>
        <v>E;&lt;5</v>
      </c>
    </row>
    <row r="278" spans="1:16">
      <c r="A278" s="9" t="s">
        <v>24</v>
      </c>
      <c r="B278" s="10">
        <v>43271</v>
      </c>
      <c r="C278" s="11">
        <v>6</v>
      </c>
      <c r="D278" s="9">
        <v>970361</v>
      </c>
      <c r="E278" s="12">
        <v>35104</v>
      </c>
      <c r="F278" s="12">
        <v>761</v>
      </c>
      <c r="G278" s="9" t="s">
        <v>1</v>
      </c>
      <c r="H278" s="9">
        <v>10</v>
      </c>
      <c r="I278" s="9" t="s">
        <v>40</v>
      </c>
      <c r="J278" s="9" t="s">
        <v>17</v>
      </c>
      <c r="K278" s="13">
        <f t="shared" si="24"/>
        <v>21</v>
      </c>
      <c r="L278" s="12">
        <f t="shared" si="25"/>
        <v>6993</v>
      </c>
      <c r="M278" s="14">
        <f t="shared" si="26"/>
        <v>36.239999999999995</v>
      </c>
      <c r="N278" s="14">
        <f t="shared" si="27"/>
        <v>0.11</v>
      </c>
      <c r="O278" s="15">
        <f t="shared" si="28"/>
        <v>2.17</v>
      </c>
      <c r="P278" s="35" t="str">
        <f t="shared" si="29"/>
        <v>E;&lt;5</v>
      </c>
    </row>
    <row r="279" spans="1:16">
      <c r="A279" s="9" t="s">
        <v>24</v>
      </c>
      <c r="B279" s="10">
        <v>43404</v>
      </c>
      <c r="C279" s="11">
        <v>10</v>
      </c>
      <c r="D279" s="9">
        <v>970594</v>
      </c>
      <c r="E279" s="12">
        <v>19310</v>
      </c>
      <c r="F279" s="12">
        <v>418</v>
      </c>
      <c r="G279" s="9" t="s">
        <v>1</v>
      </c>
      <c r="H279" s="9">
        <v>7</v>
      </c>
      <c r="I279" s="9" t="s">
        <v>40</v>
      </c>
      <c r="J279" s="9" t="s">
        <v>17</v>
      </c>
      <c r="K279" s="13">
        <f t="shared" si="24"/>
        <v>14.700000000000001</v>
      </c>
      <c r="L279" s="12">
        <f t="shared" si="25"/>
        <v>4896</v>
      </c>
      <c r="M279" s="14">
        <f t="shared" si="26"/>
        <v>28.44</v>
      </c>
      <c r="N279" s="14">
        <f t="shared" si="27"/>
        <v>0.09</v>
      </c>
      <c r="O279" s="15">
        <f t="shared" si="28"/>
        <v>2.17</v>
      </c>
      <c r="P279" s="35" t="str">
        <f t="shared" si="29"/>
        <v>E;&lt;5</v>
      </c>
    </row>
    <row r="280" spans="1:16">
      <c r="A280" s="9" t="s">
        <v>31</v>
      </c>
      <c r="B280" s="10">
        <v>43257</v>
      </c>
      <c r="C280" s="11">
        <v>6</v>
      </c>
      <c r="D280" s="9">
        <v>970330</v>
      </c>
      <c r="E280" s="12">
        <v>26746</v>
      </c>
      <c r="F280" s="12">
        <v>575</v>
      </c>
      <c r="G280" s="9" t="s">
        <v>1</v>
      </c>
      <c r="H280" s="9">
        <v>4</v>
      </c>
      <c r="I280" s="9" t="s">
        <v>37</v>
      </c>
      <c r="J280" s="9" t="s">
        <v>16</v>
      </c>
      <c r="K280" s="13">
        <f t="shared" si="24"/>
        <v>8.4</v>
      </c>
      <c r="L280" s="12">
        <f t="shared" si="25"/>
        <v>2798</v>
      </c>
      <c r="M280" s="14">
        <f t="shared" si="26"/>
        <v>68.460000000000008</v>
      </c>
      <c r="N280" s="14">
        <f t="shared" si="27"/>
        <v>0.21000000000000002</v>
      </c>
      <c r="O280" s="15">
        <f t="shared" si="28"/>
        <v>2.15</v>
      </c>
      <c r="P280" s="35" t="str">
        <f t="shared" si="29"/>
        <v>E;&lt;5</v>
      </c>
    </row>
    <row r="281" spans="1:16">
      <c r="A281" s="9" t="s">
        <v>26</v>
      </c>
      <c r="B281" s="10">
        <v>43296</v>
      </c>
      <c r="C281" s="11">
        <v>7</v>
      </c>
      <c r="D281" s="9">
        <v>970419</v>
      </c>
      <c r="E281" s="12">
        <v>31973</v>
      </c>
      <c r="F281" s="12">
        <v>686</v>
      </c>
      <c r="G281" s="9" t="s">
        <v>1</v>
      </c>
      <c r="H281" s="9">
        <v>10</v>
      </c>
      <c r="I281" s="9" t="s">
        <v>40</v>
      </c>
      <c r="J281" s="9" t="s">
        <v>17</v>
      </c>
      <c r="K281" s="13">
        <f t="shared" si="24"/>
        <v>21</v>
      </c>
      <c r="L281" s="12">
        <f t="shared" si="25"/>
        <v>6993</v>
      </c>
      <c r="M281" s="14">
        <f t="shared" si="26"/>
        <v>32.669999999999995</v>
      </c>
      <c r="N281" s="14">
        <f t="shared" si="27"/>
        <v>9.9999999999999992E-2</v>
      </c>
      <c r="O281" s="15">
        <f t="shared" si="28"/>
        <v>2.15</v>
      </c>
      <c r="P281" s="35" t="str">
        <f t="shared" si="29"/>
        <v>E;&lt;5</v>
      </c>
    </row>
    <row r="282" spans="1:16">
      <c r="A282" s="9" t="s">
        <v>33</v>
      </c>
      <c r="B282" s="10">
        <v>43352</v>
      </c>
      <c r="C282" s="11">
        <v>9</v>
      </c>
      <c r="D282" s="9">
        <v>970481</v>
      </c>
      <c r="E282" s="12">
        <v>14011</v>
      </c>
      <c r="F282" s="12">
        <v>298</v>
      </c>
      <c r="G282" s="9" t="s">
        <v>1</v>
      </c>
      <c r="H282" s="9">
        <v>2</v>
      </c>
      <c r="I282" s="9" t="s">
        <v>37</v>
      </c>
      <c r="J282" s="9" t="s">
        <v>14</v>
      </c>
      <c r="K282" s="13">
        <f t="shared" si="24"/>
        <v>4.2</v>
      </c>
      <c r="L282" s="12">
        <f t="shared" si="25"/>
        <v>1399</v>
      </c>
      <c r="M282" s="14">
        <f t="shared" si="26"/>
        <v>70.960000000000008</v>
      </c>
      <c r="N282" s="14">
        <f t="shared" si="27"/>
        <v>0.22</v>
      </c>
      <c r="O282" s="15">
        <f t="shared" si="28"/>
        <v>2.13</v>
      </c>
      <c r="P282" s="35" t="str">
        <f t="shared" si="29"/>
        <v>E;&lt;5</v>
      </c>
    </row>
    <row r="283" spans="1:16">
      <c r="A283" s="9" t="s">
        <v>25</v>
      </c>
      <c r="B283" s="10">
        <v>43229</v>
      </c>
      <c r="C283" s="11">
        <v>5</v>
      </c>
      <c r="D283" s="9">
        <v>970246</v>
      </c>
      <c r="E283" s="12">
        <v>6163</v>
      </c>
      <c r="F283" s="12">
        <v>131</v>
      </c>
      <c r="G283" s="9" t="s">
        <v>1</v>
      </c>
      <c r="H283" s="9">
        <v>1</v>
      </c>
      <c r="I283" s="9" t="s">
        <v>37</v>
      </c>
      <c r="J283" s="9" t="s">
        <v>14</v>
      </c>
      <c r="K283" s="13">
        <f t="shared" si="24"/>
        <v>2.1</v>
      </c>
      <c r="L283" s="12">
        <f t="shared" si="25"/>
        <v>700</v>
      </c>
      <c r="M283" s="14">
        <f t="shared" si="26"/>
        <v>62.39</v>
      </c>
      <c r="N283" s="14">
        <f t="shared" si="27"/>
        <v>0.19</v>
      </c>
      <c r="O283" s="15">
        <f t="shared" si="28"/>
        <v>2.13</v>
      </c>
      <c r="P283" s="35" t="str">
        <f t="shared" si="29"/>
        <v>E;&lt;5</v>
      </c>
    </row>
    <row r="284" spans="1:16">
      <c r="A284" s="9" t="s">
        <v>23</v>
      </c>
      <c r="B284" s="10">
        <v>43257</v>
      </c>
      <c r="C284" s="11">
        <v>6</v>
      </c>
      <c r="D284" s="9">
        <v>970331</v>
      </c>
      <c r="E284" s="12">
        <v>9863</v>
      </c>
      <c r="F284" s="12">
        <v>204</v>
      </c>
      <c r="G284" s="9" t="s">
        <v>1</v>
      </c>
      <c r="H284" s="9">
        <v>1</v>
      </c>
      <c r="I284" s="9" t="s">
        <v>37</v>
      </c>
      <c r="J284" s="9" t="s">
        <v>14</v>
      </c>
      <c r="K284" s="13">
        <f t="shared" si="24"/>
        <v>2.1</v>
      </c>
      <c r="L284" s="12">
        <f t="shared" si="25"/>
        <v>700</v>
      </c>
      <c r="M284" s="14">
        <f t="shared" si="26"/>
        <v>97.15</v>
      </c>
      <c r="N284" s="14">
        <f t="shared" si="27"/>
        <v>0.3</v>
      </c>
      <c r="O284" s="15">
        <f t="shared" si="28"/>
        <v>2.0699999999999998</v>
      </c>
      <c r="P284" s="35" t="str">
        <f t="shared" si="29"/>
        <v>E;&lt;5</v>
      </c>
    </row>
    <row r="285" spans="1:16">
      <c r="A285" s="9" t="s">
        <v>24</v>
      </c>
      <c r="B285" s="10">
        <v>43404</v>
      </c>
      <c r="C285" s="11">
        <v>10</v>
      </c>
      <c r="D285" s="9">
        <v>970580</v>
      </c>
      <c r="E285" s="12">
        <v>35044</v>
      </c>
      <c r="F285" s="12">
        <v>723</v>
      </c>
      <c r="G285" s="9" t="s">
        <v>1</v>
      </c>
      <c r="H285" s="9">
        <v>12</v>
      </c>
      <c r="I285" s="9" t="s">
        <v>40</v>
      </c>
      <c r="J285" s="9" t="s">
        <v>17</v>
      </c>
      <c r="K285" s="13">
        <f t="shared" si="24"/>
        <v>25.200000000000003</v>
      </c>
      <c r="L285" s="12">
        <f t="shared" si="25"/>
        <v>8392</v>
      </c>
      <c r="M285" s="14">
        <f t="shared" si="26"/>
        <v>28.700000000000003</v>
      </c>
      <c r="N285" s="14">
        <f t="shared" si="27"/>
        <v>0.09</v>
      </c>
      <c r="O285" s="15">
        <f t="shared" si="28"/>
        <v>2.0699999999999998</v>
      </c>
      <c r="P285" s="35" t="str">
        <f t="shared" si="29"/>
        <v>E;&lt;5</v>
      </c>
    </row>
    <row r="286" spans="1:16">
      <c r="A286" s="9" t="s">
        <v>24</v>
      </c>
      <c r="B286" s="10">
        <v>43215</v>
      </c>
      <c r="C286" s="11">
        <v>4</v>
      </c>
      <c r="D286" s="9">
        <v>970229</v>
      </c>
      <c r="E286" s="12">
        <v>49115</v>
      </c>
      <c r="F286" s="12">
        <v>1000</v>
      </c>
      <c r="G286" s="9" t="s">
        <v>0</v>
      </c>
      <c r="H286" s="9">
        <v>17</v>
      </c>
      <c r="I286" s="9" t="s">
        <v>41</v>
      </c>
      <c r="J286" s="9" t="s">
        <v>17</v>
      </c>
      <c r="K286" s="13">
        <f t="shared" si="24"/>
        <v>35.700000000000003</v>
      </c>
      <c r="L286" s="12">
        <f t="shared" si="25"/>
        <v>11889</v>
      </c>
      <c r="M286" s="14">
        <f t="shared" si="26"/>
        <v>28.020000000000003</v>
      </c>
      <c r="N286" s="14">
        <f t="shared" si="27"/>
        <v>0.09</v>
      </c>
      <c r="O286" s="15">
        <f t="shared" si="28"/>
        <v>2.0399999999999996</v>
      </c>
      <c r="P286" s="35" t="str">
        <f t="shared" si="29"/>
        <v>E;&lt;5</v>
      </c>
    </row>
    <row r="287" spans="1:16">
      <c r="A287" s="9" t="s">
        <v>25</v>
      </c>
      <c r="B287" s="10">
        <v>43220</v>
      </c>
      <c r="C287" s="11">
        <v>4</v>
      </c>
      <c r="D287" s="9">
        <v>970236</v>
      </c>
      <c r="E287" s="12">
        <v>8186</v>
      </c>
      <c r="F287" s="12">
        <v>163</v>
      </c>
      <c r="G287" s="9" t="s">
        <v>1</v>
      </c>
      <c r="H287" s="9">
        <v>1</v>
      </c>
      <c r="I287" s="9" t="s">
        <v>37</v>
      </c>
      <c r="J287" s="9" t="s">
        <v>14</v>
      </c>
      <c r="K287" s="13">
        <f t="shared" si="24"/>
        <v>2.1</v>
      </c>
      <c r="L287" s="12">
        <f t="shared" si="25"/>
        <v>700</v>
      </c>
      <c r="M287" s="14">
        <f t="shared" si="26"/>
        <v>77.62</v>
      </c>
      <c r="N287" s="14">
        <f t="shared" si="27"/>
        <v>0.24000000000000002</v>
      </c>
      <c r="O287" s="15">
        <f t="shared" si="28"/>
        <v>2</v>
      </c>
      <c r="P287" s="35" t="str">
        <f t="shared" si="29"/>
        <v>E;&lt;5</v>
      </c>
    </row>
    <row r="288" spans="1:16">
      <c r="A288" s="9" t="s">
        <v>24</v>
      </c>
      <c r="B288" s="10">
        <v>43434</v>
      </c>
      <c r="C288" s="11">
        <v>11</v>
      </c>
      <c r="D288" s="9">
        <v>970671</v>
      </c>
      <c r="E288" s="12">
        <v>20793</v>
      </c>
      <c r="F288" s="12">
        <v>414</v>
      </c>
      <c r="G288" s="9" t="s">
        <v>1</v>
      </c>
      <c r="H288" s="9">
        <v>6</v>
      </c>
      <c r="I288" s="9" t="s">
        <v>40</v>
      </c>
      <c r="J288" s="9" t="s">
        <v>17</v>
      </c>
      <c r="K288" s="13">
        <f t="shared" si="24"/>
        <v>12.600000000000001</v>
      </c>
      <c r="L288" s="12">
        <f t="shared" si="25"/>
        <v>4196</v>
      </c>
      <c r="M288" s="14">
        <f t="shared" si="26"/>
        <v>32.86</v>
      </c>
      <c r="N288" s="14">
        <f t="shared" si="27"/>
        <v>9.9999999999999992E-2</v>
      </c>
      <c r="O288" s="15">
        <f t="shared" si="28"/>
        <v>2</v>
      </c>
      <c r="P288" s="35" t="str">
        <f t="shared" si="29"/>
        <v>E;&lt;5</v>
      </c>
    </row>
    <row r="289" spans="1:16">
      <c r="A289" s="9" t="s">
        <v>24</v>
      </c>
      <c r="B289" s="10">
        <v>43150</v>
      </c>
      <c r="C289" s="11">
        <v>2</v>
      </c>
      <c r="D289" s="9">
        <v>970061</v>
      </c>
      <c r="E289" s="12">
        <v>59604</v>
      </c>
      <c r="F289" s="12">
        <v>1159</v>
      </c>
      <c r="G289" s="9" t="s">
        <v>0</v>
      </c>
      <c r="H289" s="9">
        <v>17</v>
      </c>
      <c r="I289" s="9" t="s">
        <v>42</v>
      </c>
      <c r="J289" s="9" t="s">
        <v>17</v>
      </c>
      <c r="K289" s="13">
        <f t="shared" si="24"/>
        <v>35.700000000000003</v>
      </c>
      <c r="L289" s="12">
        <f t="shared" si="25"/>
        <v>11889</v>
      </c>
      <c r="M289" s="14">
        <f t="shared" si="26"/>
        <v>32.47</v>
      </c>
      <c r="N289" s="14">
        <f t="shared" si="27"/>
        <v>9.9999999999999992E-2</v>
      </c>
      <c r="O289" s="15">
        <f t="shared" si="28"/>
        <v>1.95</v>
      </c>
      <c r="P289" s="35" t="str">
        <f t="shared" si="29"/>
        <v>E;&lt;5</v>
      </c>
    </row>
    <row r="290" spans="1:16">
      <c r="A290" s="9" t="s">
        <v>24</v>
      </c>
      <c r="B290" s="10">
        <v>43257</v>
      </c>
      <c r="C290" s="11">
        <v>6</v>
      </c>
      <c r="D290" s="9">
        <v>970327</v>
      </c>
      <c r="E290" s="12">
        <v>15522</v>
      </c>
      <c r="F290" s="12">
        <v>300</v>
      </c>
      <c r="G290" s="9" t="s">
        <v>1</v>
      </c>
      <c r="H290" s="9">
        <v>6</v>
      </c>
      <c r="I290" s="9" t="s">
        <v>41</v>
      </c>
      <c r="J290" s="9" t="s">
        <v>17</v>
      </c>
      <c r="K290" s="13">
        <f t="shared" si="24"/>
        <v>12.600000000000001</v>
      </c>
      <c r="L290" s="12">
        <f t="shared" si="25"/>
        <v>4196</v>
      </c>
      <c r="M290" s="14">
        <f t="shared" si="26"/>
        <v>23.810000000000002</v>
      </c>
      <c r="N290" s="14">
        <f t="shared" si="27"/>
        <v>0.08</v>
      </c>
      <c r="O290" s="15">
        <f t="shared" si="28"/>
        <v>1.94</v>
      </c>
      <c r="P290" s="35" t="str">
        <f t="shared" si="29"/>
        <v>E;&lt;5</v>
      </c>
    </row>
    <row r="291" spans="1:16">
      <c r="A291" s="9" t="s">
        <v>24</v>
      </c>
      <c r="B291" s="10">
        <v>43171</v>
      </c>
      <c r="C291" s="11">
        <v>3</v>
      </c>
      <c r="D291" s="9">
        <v>3947</v>
      </c>
      <c r="E291" s="12">
        <v>49003</v>
      </c>
      <c r="F291" s="12">
        <v>945</v>
      </c>
      <c r="G291" s="9" t="s">
        <v>1</v>
      </c>
      <c r="H291" s="9">
        <v>15</v>
      </c>
      <c r="I291" s="9" t="s">
        <v>41</v>
      </c>
      <c r="J291" s="9" t="s">
        <v>17</v>
      </c>
      <c r="K291" s="13">
        <f t="shared" si="24"/>
        <v>31.5</v>
      </c>
      <c r="L291" s="12">
        <f t="shared" si="25"/>
        <v>10490</v>
      </c>
      <c r="M291" s="14">
        <f t="shared" si="26"/>
        <v>30</v>
      </c>
      <c r="N291" s="14">
        <f t="shared" si="27"/>
        <v>9.9999999999999992E-2</v>
      </c>
      <c r="O291" s="15">
        <f t="shared" si="28"/>
        <v>1.93</v>
      </c>
      <c r="P291" s="35" t="str">
        <f t="shared" si="29"/>
        <v>E;&lt;5</v>
      </c>
    </row>
    <row r="292" spans="1:16">
      <c r="A292" s="9" t="s">
        <v>26</v>
      </c>
      <c r="B292" s="10">
        <v>43156</v>
      </c>
      <c r="C292" s="11">
        <v>2</v>
      </c>
      <c r="D292" s="9">
        <v>970085</v>
      </c>
      <c r="E292" s="12">
        <v>11010</v>
      </c>
      <c r="F292" s="12">
        <v>210</v>
      </c>
      <c r="G292" s="9" t="s">
        <v>1</v>
      </c>
      <c r="H292" s="9">
        <v>3</v>
      </c>
      <c r="I292" s="9" t="s">
        <v>40</v>
      </c>
      <c r="J292" s="9" t="s">
        <v>16</v>
      </c>
      <c r="K292" s="13">
        <f t="shared" si="24"/>
        <v>6.3000000000000007</v>
      </c>
      <c r="L292" s="12">
        <f t="shared" si="25"/>
        <v>2098</v>
      </c>
      <c r="M292" s="14">
        <f t="shared" si="26"/>
        <v>33.339999999999996</v>
      </c>
      <c r="N292" s="14">
        <f t="shared" si="27"/>
        <v>0.11</v>
      </c>
      <c r="O292" s="15">
        <f t="shared" si="28"/>
        <v>1.91</v>
      </c>
      <c r="P292" s="35" t="str">
        <f t="shared" si="29"/>
        <v>E;&lt;5</v>
      </c>
    </row>
    <row r="293" spans="1:16">
      <c r="A293" s="9" t="s">
        <v>35</v>
      </c>
      <c r="B293" s="10">
        <v>43152</v>
      </c>
      <c r="C293" s="11">
        <v>2</v>
      </c>
      <c r="D293" s="9">
        <v>970077</v>
      </c>
      <c r="E293" s="12">
        <v>9869</v>
      </c>
      <c r="F293" s="12">
        <v>183</v>
      </c>
      <c r="G293" s="9" t="s">
        <v>1</v>
      </c>
      <c r="H293" s="9">
        <v>2</v>
      </c>
      <c r="I293" s="9" t="s">
        <v>37</v>
      </c>
      <c r="J293" s="9" t="s">
        <v>14</v>
      </c>
      <c r="K293" s="13">
        <f t="shared" si="24"/>
        <v>4.2</v>
      </c>
      <c r="L293" s="12">
        <f t="shared" si="25"/>
        <v>1399</v>
      </c>
      <c r="M293" s="14">
        <f t="shared" si="26"/>
        <v>43.58</v>
      </c>
      <c r="N293" s="14">
        <f t="shared" si="27"/>
        <v>0.14000000000000001</v>
      </c>
      <c r="O293" s="15">
        <f t="shared" si="28"/>
        <v>1.86</v>
      </c>
      <c r="P293" s="35" t="str">
        <f t="shared" si="29"/>
        <v>E;&lt;5</v>
      </c>
    </row>
    <row r="294" spans="1:16">
      <c r="A294" s="9" t="s">
        <v>28</v>
      </c>
      <c r="B294" s="10">
        <v>43131</v>
      </c>
      <c r="C294" s="11">
        <v>1</v>
      </c>
      <c r="D294" s="9">
        <v>970037</v>
      </c>
      <c r="E294" s="12">
        <v>9710</v>
      </c>
      <c r="F294" s="12">
        <v>180</v>
      </c>
      <c r="G294" s="9" t="s">
        <v>1</v>
      </c>
      <c r="H294" s="9">
        <v>2</v>
      </c>
      <c r="I294" s="9" t="s">
        <v>40</v>
      </c>
      <c r="J294" s="9" t="s">
        <v>16</v>
      </c>
      <c r="K294" s="13">
        <f t="shared" si="24"/>
        <v>4.2</v>
      </c>
      <c r="L294" s="12">
        <f t="shared" si="25"/>
        <v>1399</v>
      </c>
      <c r="M294" s="14">
        <f t="shared" si="26"/>
        <v>42.86</v>
      </c>
      <c r="N294" s="14">
        <f t="shared" si="27"/>
        <v>0.13</v>
      </c>
      <c r="O294" s="15">
        <f t="shared" si="28"/>
        <v>1.86</v>
      </c>
      <c r="P294" s="35" t="str">
        <f t="shared" si="29"/>
        <v>E;&lt;5</v>
      </c>
    </row>
    <row r="295" spans="1:16">
      <c r="A295" s="9" t="s">
        <v>31</v>
      </c>
      <c r="B295" s="10">
        <v>43180</v>
      </c>
      <c r="C295" s="11">
        <v>3</v>
      </c>
      <c r="D295" s="9">
        <v>970143</v>
      </c>
      <c r="E295" s="12">
        <v>84471</v>
      </c>
      <c r="F295" s="12">
        <v>1550</v>
      </c>
      <c r="G295" s="9" t="s">
        <v>0</v>
      </c>
      <c r="H295" s="9">
        <v>18</v>
      </c>
      <c r="I295" s="9" t="s">
        <v>37</v>
      </c>
      <c r="J295" s="9" t="s">
        <v>16</v>
      </c>
      <c r="K295" s="13">
        <f t="shared" si="24"/>
        <v>37.800000000000004</v>
      </c>
      <c r="L295" s="12">
        <f t="shared" si="25"/>
        <v>12588</v>
      </c>
      <c r="M295" s="14">
        <f t="shared" si="26"/>
        <v>41.01</v>
      </c>
      <c r="N295" s="14">
        <f t="shared" si="27"/>
        <v>0.13</v>
      </c>
      <c r="O295" s="15">
        <f t="shared" si="28"/>
        <v>1.84</v>
      </c>
      <c r="P295" s="35" t="str">
        <f t="shared" si="29"/>
        <v>E;&lt;5</v>
      </c>
    </row>
    <row r="296" spans="1:16">
      <c r="A296" s="9" t="s">
        <v>35</v>
      </c>
      <c r="B296" s="10">
        <v>43152</v>
      </c>
      <c r="C296" s="11">
        <v>2</v>
      </c>
      <c r="D296" s="9">
        <v>970065</v>
      </c>
      <c r="E296" s="12">
        <v>3997</v>
      </c>
      <c r="F296" s="12">
        <v>73</v>
      </c>
      <c r="G296" s="9" t="s">
        <v>1</v>
      </c>
      <c r="H296" s="9">
        <v>1</v>
      </c>
      <c r="I296" s="9" t="s">
        <v>37</v>
      </c>
      <c r="J296" s="9" t="s">
        <v>14</v>
      </c>
      <c r="K296" s="13">
        <f t="shared" si="24"/>
        <v>2.1</v>
      </c>
      <c r="L296" s="12">
        <f t="shared" si="25"/>
        <v>700</v>
      </c>
      <c r="M296" s="14">
        <f t="shared" si="26"/>
        <v>34.769999999999996</v>
      </c>
      <c r="N296" s="14">
        <f t="shared" si="27"/>
        <v>0.11</v>
      </c>
      <c r="O296" s="15">
        <f t="shared" si="28"/>
        <v>1.83</v>
      </c>
      <c r="P296" s="35" t="str">
        <f t="shared" si="29"/>
        <v>E;&lt;5</v>
      </c>
    </row>
    <row r="297" spans="1:16">
      <c r="A297" s="9" t="s">
        <v>23</v>
      </c>
      <c r="B297" s="10">
        <v>43250</v>
      </c>
      <c r="C297" s="11">
        <v>5</v>
      </c>
      <c r="D297" s="9">
        <v>970315</v>
      </c>
      <c r="E297" s="12">
        <v>33767</v>
      </c>
      <c r="F297" s="12">
        <v>615</v>
      </c>
      <c r="G297" s="9" t="s">
        <v>1</v>
      </c>
      <c r="H297" s="9">
        <v>9</v>
      </c>
      <c r="I297" s="9" t="s">
        <v>41</v>
      </c>
      <c r="J297" s="9" t="s">
        <v>17</v>
      </c>
      <c r="K297" s="13">
        <f t="shared" si="24"/>
        <v>18.900000000000002</v>
      </c>
      <c r="L297" s="12">
        <f t="shared" si="25"/>
        <v>6294</v>
      </c>
      <c r="M297" s="14">
        <f t="shared" si="26"/>
        <v>32.54</v>
      </c>
      <c r="N297" s="14">
        <f t="shared" si="27"/>
        <v>9.9999999999999992E-2</v>
      </c>
      <c r="O297" s="15">
        <f t="shared" si="28"/>
        <v>1.83</v>
      </c>
      <c r="P297" s="35" t="str">
        <f t="shared" si="29"/>
        <v>E;&lt;5</v>
      </c>
    </row>
    <row r="298" spans="1:16">
      <c r="A298" s="9" t="s">
        <v>24</v>
      </c>
      <c r="B298" s="10">
        <v>43404</v>
      </c>
      <c r="C298" s="11">
        <v>10</v>
      </c>
      <c r="D298" s="9">
        <v>970616</v>
      </c>
      <c r="E298" s="12">
        <v>29740</v>
      </c>
      <c r="F298" s="12">
        <v>540</v>
      </c>
      <c r="G298" s="9" t="s">
        <v>1</v>
      </c>
      <c r="H298" s="9">
        <v>9</v>
      </c>
      <c r="I298" s="9" t="s">
        <v>40</v>
      </c>
      <c r="J298" s="9" t="s">
        <v>17</v>
      </c>
      <c r="K298" s="13">
        <f t="shared" si="24"/>
        <v>18.900000000000002</v>
      </c>
      <c r="L298" s="12">
        <f t="shared" si="25"/>
        <v>6294</v>
      </c>
      <c r="M298" s="14">
        <f t="shared" si="26"/>
        <v>28.580000000000002</v>
      </c>
      <c r="N298" s="14">
        <f t="shared" si="27"/>
        <v>0.09</v>
      </c>
      <c r="O298" s="15">
        <f t="shared" si="28"/>
        <v>1.82</v>
      </c>
      <c r="P298" s="35" t="str">
        <f t="shared" si="29"/>
        <v>E;&lt;5</v>
      </c>
    </row>
    <row r="299" spans="1:16">
      <c r="A299" s="9" t="s">
        <v>25</v>
      </c>
      <c r="B299" s="10">
        <v>43236</v>
      </c>
      <c r="C299" s="11">
        <v>5</v>
      </c>
      <c r="D299" s="9">
        <v>970263</v>
      </c>
      <c r="E299" s="12">
        <v>12410</v>
      </c>
      <c r="F299" s="12">
        <v>221</v>
      </c>
      <c r="G299" s="9" t="s">
        <v>1</v>
      </c>
      <c r="H299" s="9">
        <v>2</v>
      </c>
      <c r="I299" s="9" t="s">
        <v>37</v>
      </c>
      <c r="J299" s="9" t="s">
        <v>14</v>
      </c>
      <c r="K299" s="13">
        <f t="shared" si="24"/>
        <v>4.2</v>
      </c>
      <c r="L299" s="12">
        <f t="shared" si="25"/>
        <v>1399</v>
      </c>
      <c r="M299" s="14">
        <f t="shared" si="26"/>
        <v>52.62</v>
      </c>
      <c r="N299" s="14">
        <f t="shared" si="27"/>
        <v>0.16</v>
      </c>
      <c r="O299" s="15">
        <f t="shared" si="28"/>
        <v>1.79</v>
      </c>
      <c r="P299" s="35" t="str">
        <f t="shared" si="29"/>
        <v>E;&lt;5</v>
      </c>
    </row>
    <row r="300" spans="1:16">
      <c r="A300" s="9" t="s">
        <v>26</v>
      </c>
      <c r="B300" s="10">
        <v>43144</v>
      </c>
      <c r="C300" s="11">
        <v>2</v>
      </c>
      <c r="D300" s="9">
        <v>970059</v>
      </c>
      <c r="E300" s="12">
        <v>57770</v>
      </c>
      <c r="F300" s="12">
        <v>1023</v>
      </c>
      <c r="G300" s="9" t="s">
        <v>0</v>
      </c>
      <c r="H300" s="9">
        <v>15</v>
      </c>
      <c r="I300" s="9" t="s">
        <v>42</v>
      </c>
      <c r="J300" s="9" t="s">
        <v>17</v>
      </c>
      <c r="K300" s="13">
        <f t="shared" si="24"/>
        <v>31.5</v>
      </c>
      <c r="L300" s="12">
        <f t="shared" si="25"/>
        <v>10490</v>
      </c>
      <c r="M300" s="14">
        <f t="shared" si="26"/>
        <v>32.479999999999997</v>
      </c>
      <c r="N300" s="14">
        <f t="shared" si="27"/>
        <v>9.9999999999999992E-2</v>
      </c>
      <c r="O300" s="15">
        <f t="shared" si="28"/>
        <v>1.78</v>
      </c>
      <c r="P300" s="35" t="str">
        <f t="shared" si="29"/>
        <v>E;&lt;5</v>
      </c>
    </row>
    <row r="301" spans="1:16">
      <c r="A301" s="9" t="s">
        <v>22</v>
      </c>
      <c r="B301" s="10">
        <v>43369</v>
      </c>
      <c r="C301" s="11">
        <v>9</v>
      </c>
      <c r="D301" s="9">
        <v>970517</v>
      </c>
      <c r="E301" s="12">
        <v>13728</v>
      </c>
      <c r="F301" s="12">
        <v>241</v>
      </c>
      <c r="G301" s="9" t="s">
        <v>1</v>
      </c>
      <c r="H301" s="9">
        <v>2</v>
      </c>
      <c r="I301" s="9" t="s">
        <v>37</v>
      </c>
      <c r="J301" s="9" t="s">
        <v>14</v>
      </c>
      <c r="K301" s="13">
        <f t="shared" si="24"/>
        <v>4.2</v>
      </c>
      <c r="L301" s="12">
        <f t="shared" si="25"/>
        <v>1399</v>
      </c>
      <c r="M301" s="14">
        <f t="shared" si="26"/>
        <v>57.39</v>
      </c>
      <c r="N301" s="14">
        <f t="shared" si="27"/>
        <v>0.18000000000000002</v>
      </c>
      <c r="O301" s="15">
        <f t="shared" si="28"/>
        <v>1.76</v>
      </c>
      <c r="P301" s="35" t="str">
        <f t="shared" si="29"/>
        <v>E;&lt;5</v>
      </c>
    </row>
    <row r="302" spans="1:16">
      <c r="A302" s="9" t="s">
        <v>26</v>
      </c>
      <c r="B302" s="10">
        <v>43296</v>
      </c>
      <c r="C302" s="11">
        <v>7</v>
      </c>
      <c r="D302" s="9">
        <v>970416</v>
      </c>
      <c r="E302" s="12">
        <v>66561</v>
      </c>
      <c r="F302" s="12">
        <v>1165</v>
      </c>
      <c r="G302" s="9" t="s">
        <v>1</v>
      </c>
      <c r="H302" s="9">
        <v>17</v>
      </c>
      <c r="I302" s="9" t="s">
        <v>40</v>
      </c>
      <c r="J302" s="9" t="s">
        <v>17</v>
      </c>
      <c r="K302" s="13">
        <f t="shared" si="24"/>
        <v>35.700000000000003</v>
      </c>
      <c r="L302" s="12">
        <f t="shared" si="25"/>
        <v>11889</v>
      </c>
      <c r="M302" s="14">
        <f t="shared" si="26"/>
        <v>32.64</v>
      </c>
      <c r="N302" s="14">
        <f t="shared" si="27"/>
        <v>9.9999999999999992E-2</v>
      </c>
      <c r="O302" s="15">
        <f t="shared" si="28"/>
        <v>1.76</v>
      </c>
      <c r="P302" s="35" t="str">
        <f t="shared" si="29"/>
        <v>E;&lt;5</v>
      </c>
    </row>
    <row r="303" spans="1:16">
      <c r="A303" s="9" t="s">
        <v>24</v>
      </c>
      <c r="B303" s="10">
        <v>43404</v>
      </c>
      <c r="C303" s="11">
        <v>10</v>
      </c>
      <c r="D303" s="9">
        <v>970548</v>
      </c>
      <c r="E303" s="12">
        <v>28557</v>
      </c>
      <c r="F303" s="12">
        <v>498</v>
      </c>
      <c r="G303" s="9" t="s">
        <v>1</v>
      </c>
      <c r="H303" s="9">
        <v>8</v>
      </c>
      <c r="I303" s="9" t="s">
        <v>40</v>
      </c>
      <c r="J303" s="9" t="s">
        <v>17</v>
      </c>
      <c r="K303" s="13">
        <f t="shared" si="24"/>
        <v>16.8</v>
      </c>
      <c r="L303" s="12">
        <f t="shared" si="25"/>
        <v>5595</v>
      </c>
      <c r="M303" s="14">
        <f t="shared" si="26"/>
        <v>29.650000000000002</v>
      </c>
      <c r="N303" s="14">
        <f t="shared" si="27"/>
        <v>0.09</v>
      </c>
      <c r="O303" s="15">
        <f t="shared" si="28"/>
        <v>1.75</v>
      </c>
      <c r="P303" s="35" t="str">
        <f t="shared" si="29"/>
        <v>E;&lt;5</v>
      </c>
    </row>
    <row r="304" spans="1:16">
      <c r="A304" s="9" t="s">
        <v>24</v>
      </c>
      <c r="B304" s="10">
        <v>43208</v>
      </c>
      <c r="C304" s="11">
        <v>4</v>
      </c>
      <c r="D304" s="9">
        <v>970184</v>
      </c>
      <c r="E304" s="12">
        <v>35231</v>
      </c>
      <c r="F304" s="12">
        <v>612</v>
      </c>
      <c r="G304" s="9" t="s">
        <v>1</v>
      </c>
      <c r="H304" s="9">
        <v>12</v>
      </c>
      <c r="I304" s="9" t="s">
        <v>41</v>
      </c>
      <c r="J304" s="9" t="s">
        <v>17</v>
      </c>
      <c r="K304" s="13">
        <f t="shared" si="24"/>
        <v>25.200000000000003</v>
      </c>
      <c r="L304" s="12">
        <f t="shared" si="25"/>
        <v>8392</v>
      </c>
      <c r="M304" s="14">
        <f t="shared" si="26"/>
        <v>24.290000000000003</v>
      </c>
      <c r="N304" s="14">
        <f t="shared" si="27"/>
        <v>0.08</v>
      </c>
      <c r="O304" s="15">
        <f t="shared" si="28"/>
        <v>1.74</v>
      </c>
      <c r="P304" s="35" t="str">
        <f t="shared" si="29"/>
        <v>E;&lt;5</v>
      </c>
    </row>
    <row r="305" spans="1:16">
      <c r="A305" s="9" t="s">
        <v>24</v>
      </c>
      <c r="B305" s="10">
        <v>43434</v>
      </c>
      <c r="C305" s="11">
        <v>11</v>
      </c>
      <c r="D305" s="9">
        <v>970653</v>
      </c>
      <c r="E305" s="12">
        <v>53362</v>
      </c>
      <c r="F305" s="12">
        <v>908</v>
      </c>
      <c r="G305" s="9" t="s">
        <v>1</v>
      </c>
      <c r="H305" s="9">
        <v>16</v>
      </c>
      <c r="I305" s="9" t="s">
        <v>40</v>
      </c>
      <c r="J305" s="9" t="s">
        <v>17</v>
      </c>
      <c r="K305" s="13">
        <f t="shared" si="24"/>
        <v>33.6</v>
      </c>
      <c r="L305" s="12">
        <f t="shared" si="25"/>
        <v>11189</v>
      </c>
      <c r="M305" s="14">
        <f t="shared" si="26"/>
        <v>27.03</v>
      </c>
      <c r="N305" s="14">
        <f t="shared" si="27"/>
        <v>0.09</v>
      </c>
      <c r="O305" s="15">
        <f t="shared" si="28"/>
        <v>1.71</v>
      </c>
      <c r="P305" s="35" t="str">
        <f t="shared" si="29"/>
        <v>E;&lt;5</v>
      </c>
    </row>
    <row r="306" spans="1:16">
      <c r="A306" s="9" t="s">
        <v>35</v>
      </c>
      <c r="B306" s="10">
        <v>43155</v>
      </c>
      <c r="C306" s="11">
        <v>2</v>
      </c>
      <c r="D306" s="9">
        <v>970083</v>
      </c>
      <c r="E306" s="12">
        <v>6078</v>
      </c>
      <c r="F306" s="12">
        <v>101</v>
      </c>
      <c r="G306" s="9" t="s">
        <v>1</v>
      </c>
      <c r="H306" s="9">
        <v>1</v>
      </c>
      <c r="I306" s="9" t="s">
        <v>37</v>
      </c>
      <c r="J306" s="9" t="s">
        <v>14</v>
      </c>
      <c r="K306" s="13">
        <f t="shared" si="24"/>
        <v>2.1</v>
      </c>
      <c r="L306" s="12">
        <f t="shared" si="25"/>
        <v>700</v>
      </c>
      <c r="M306" s="14">
        <f t="shared" si="26"/>
        <v>48.1</v>
      </c>
      <c r="N306" s="14">
        <f t="shared" si="27"/>
        <v>0.15000000000000002</v>
      </c>
      <c r="O306" s="15">
        <f t="shared" si="28"/>
        <v>1.67</v>
      </c>
      <c r="P306" s="35" t="str">
        <f t="shared" si="29"/>
        <v>E;&lt;5</v>
      </c>
    </row>
    <row r="307" spans="1:16">
      <c r="A307" s="9" t="s">
        <v>23</v>
      </c>
      <c r="B307" s="10">
        <v>43236</v>
      </c>
      <c r="C307" s="11">
        <v>5</v>
      </c>
      <c r="D307" s="9">
        <v>970267</v>
      </c>
      <c r="E307" s="12">
        <v>8730</v>
      </c>
      <c r="F307" s="12">
        <v>142</v>
      </c>
      <c r="G307" s="9" t="s">
        <v>1</v>
      </c>
      <c r="H307" s="9">
        <v>2</v>
      </c>
      <c r="I307" s="9" t="s">
        <v>41</v>
      </c>
      <c r="J307" s="9" t="s">
        <v>17</v>
      </c>
      <c r="K307" s="13">
        <f t="shared" si="24"/>
        <v>4.2</v>
      </c>
      <c r="L307" s="12">
        <f t="shared" si="25"/>
        <v>1399</v>
      </c>
      <c r="M307" s="14">
        <f t="shared" si="26"/>
        <v>33.809999999999995</v>
      </c>
      <c r="N307" s="14">
        <f t="shared" si="27"/>
        <v>0.11</v>
      </c>
      <c r="O307" s="15">
        <f t="shared" si="28"/>
        <v>1.6300000000000001</v>
      </c>
      <c r="P307" s="35" t="str">
        <f t="shared" si="29"/>
        <v>E;&lt;5</v>
      </c>
    </row>
    <row r="308" spans="1:16">
      <c r="A308" s="9" t="s">
        <v>26</v>
      </c>
      <c r="B308" s="10">
        <v>43303</v>
      </c>
      <c r="C308" s="11">
        <v>7</v>
      </c>
      <c r="D308" s="9">
        <v>970443</v>
      </c>
      <c r="E308" s="12">
        <v>33208</v>
      </c>
      <c r="F308" s="12">
        <v>540</v>
      </c>
      <c r="G308" s="9" t="s">
        <v>1</v>
      </c>
      <c r="H308" s="9">
        <v>10</v>
      </c>
      <c r="I308" s="9" t="s">
        <v>40</v>
      </c>
      <c r="J308" s="9" t="s">
        <v>17</v>
      </c>
      <c r="K308" s="13">
        <f t="shared" si="24"/>
        <v>21</v>
      </c>
      <c r="L308" s="12">
        <f t="shared" si="25"/>
        <v>6993</v>
      </c>
      <c r="M308" s="14">
        <f t="shared" si="26"/>
        <v>25.720000000000002</v>
      </c>
      <c r="N308" s="14">
        <f t="shared" si="27"/>
        <v>0.08</v>
      </c>
      <c r="O308" s="15">
        <f t="shared" si="28"/>
        <v>1.6300000000000001</v>
      </c>
      <c r="P308" s="35" t="str">
        <f t="shared" si="29"/>
        <v>E;&lt;5</v>
      </c>
    </row>
    <row r="309" spans="1:16">
      <c r="A309" s="9" t="s">
        <v>24</v>
      </c>
      <c r="B309" s="10">
        <v>43369</v>
      </c>
      <c r="C309" s="11">
        <v>9</v>
      </c>
      <c r="D309" s="9">
        <v>970532</v>
      </c>
      <c r="E309" s="12">
        <v>34425</v>
      </c>
      <c r="F309" s="12">
        <v>557</v>
      </c>
      <c r="G309" s="9" t="s">
        <v>1</v>
      </c>
      <c r="H309" s="9">
        <v>9</v>
      </c>
      <c r="I309" s="9" t="s">
        <v>40</v>
      </c>
      <c r="J309" s="9" t="s">
        <v>17</v>
      </c>
      <c r="K309" s="13">
        <f t="shared" si="24"/>
        <v>18.900000000000002</v>
      </c>
      <c r="L309" s="12">
        <f t="shared" si="25"/>
        <v>6294</v>
      </c>
      <c r="M309" s="14">
        <f t="shared" si="26"/>
        <v>29.48</v>
      </c>
      <c r="N309" s="14">
        <f t="shared" si="27"/>
        <v>0.09</v>
      </c>
      <c r="O309" s="15">
        <f t="shared" si="28"/>
        <v>1.62</v>
      </c>
      <c r="P309" s="35" t="str">
        <f t="shared" si="29"/>
        <v>E;&lt;5</v>
      </c>
    </row>
    <row r="310" spans="1:16">
      <c r="A310" s="9" t="s">
        <v>24</v>
      </c>
      <c r="B310" s="10">
        <v>43434</v>
      </c>
      <c r="C310" s="11">
        <v>11</v>
      </c>
      <c r="D310" s="9">
        <v>970639</v>
      </c>
      <c r="E310" s="12">
        <v>47348</v>
      </c>
      <c r="F310" s="12">
        <v>759</v>
      </c>
      <c r="G310" s="9" t="s">
        <v>0</v>
      </c>
      <c r="H310" s="9">
        <v>14</v>
      </c>
      <c r="I310" s="9" t="s">
        <v>40</v>
      </c>
      <c r="J310" s="9" t="s">
        <v>17</v>
      </c>
      <c r="K310" s="13">
        <f t="shared" si="24"/>
        <v>29.400000000000002</v>
      </c>
      <c r="L310" s="12">
        <f t="shared" si="25"/>
        <v>9791</v>
      </c>
      <c r="M310" s="14">
        <f t="shared" si="26"/>
        <v>25.82</v>
      </c>
      <c r="N310" s="14">
        <f t="shared" si="27"/>
        <v>0.08</v>
      </c>
      <c r="O310" s="15">
        <f t="shared" si="28"/>
        <v>1.61</v>
      </c>
      <c r="P310" s="35" t="str">
        <f t="shared" si="29"/>
        <v>E;&lt;5</v>
      </c>
    </row>
    <row r="311" spans="1:16">
      <c r="A311" s="9" t="s">
        <v>29</v>
      </c>
      <c r="B311" s="10">
        <v>43208</v>
      </c>
      <c r="C311" s="11">
        <v>4</v>
      </c>
      <c r="D311" s="9">
        <v>970190</v>
      </c>
      <c r="E311" s="12">
        <v>13532</v>
      </c>
      <c r="F311" s="12">
        <v>216</v>
      </c>
      <c r="G311" s="9" t="s">
        <v>1</v>
      </c>
      <c r="H311" s="9">
        <v>1</v>
      </c>
      <c r="I311" s="9" t="s">
        <v>37</v>
      </c>
      <c r="J311" s="9" t="s">
        <v>16</v>
      </c>
      <c r="K311" s="13">
        <f t="shared" si="24"/>
        <v>2.1</v>
      </c>
      <c r="L311" s="12">
        <f t="shared" si="25"/>
        <v>700</v>
      </c>
      <c r="M311" s="14">
        <f t="shared" si="26"/>
        <v>102.86</v>
      </c>
      <c r="N311" s="14">
        <f t="shared" si="27"/>
        <v>0.31</v>
      </c>
      <c r="O311" s="15">
        <f t="shared" si="28"/>
        <v>1.6</v>
      </c>
      <c r="P311" s="35" t="str">
        <f t="shared" si="29"/>
        <v>E;&lt;5</v>
      </c>
    </row>
    <row r="312" spans="1:16">
      <c r="A312" s="9" t="s">
        <v>24</v>
      </c>
      <c r="B312" s="10">
        <v>43194</v>
      </c>
      <c r="C312" s="11">
        <v>4</v>
      </c>
      <c r="D312" s="9">
        <v>970166</v>
      </c>
      <c r="E312" s="12">
        <v>77077</v>
      </c>
      <c r="F312" s="12">
        <v>1212</v>
      </c>
      <c r="G312" s="9" t="s">
        <v>0</v>
      </c>
      <c r="H312" s="9">
        <v>24</v>
      </c>
      <c r="I312" s="9" t="s">
        <v>41</v>
      </c>
      <c r="J312" s="9" t="s">
        <v>17</v>
      </c>
      <c r="K312" s="13">
        <f t="shared" si="24"/>
        <v>50.400000000000006</v>
      </c>
      <c r="L312" s="12">
        <f t="shared" si="25"/>
        <v>16784</v>
      </c>
      <c r="M312" s="14">
        <f t="shared" si="26"/>
        <v>24.05</v>
      </c>
      <c r="N312" s="14">
        <f t="shared" si="27"/>
        <v>0.08</v>
      </c>
      <c r="O312" s="15">
        <f t="shared" si="28"/>
        <v>1.58</v>
      </c>
      <c r="P312" s="35" t="str">
        <f t="shared" si="29"/>
        <v>E;&lt;5</v>
      </c>
    </row>
    <row r="313" spans="1:16">
      <c r="A313" s="9" t="s">
        <v>23</v>
      </c>
      <c r="B313" s="10">
        <v>43229</v>
      </c>
      <c r="C313" s="11">
        <v>5</v>
      </c>
      <c r="D313" s="9">
        <v>970245</v>
      </c>
      <c r="E313" s="12">
        <v>54063</v>
      </c>
      <c r="F313" s="12">
        <v>817</v>
      </c>
      <c r="G313" s="9" t="s">
        <v>0</v>
      </c>
      <c r="H313" s="9">
        <v>15</v>
      </c>
      <c r="I313" s="9" t="s">
        <v>41</v>
      </c>
      <c r="J313" s="9" t="s">
        <v>17</v>
      </c>
      <c r="K313" s="13">
        <f t="shared" si="24"/>
        <v>31.5</v>
      </c>
      <c r="L313" s="12">
        <f t="shared" si="25"/>
        <v>10490</v>
      </c>
      <c r="M313" s="14">
        <f t="shared" si="26"/>
        <v>25.94</v>
      </c>
      <c r="N313" s="14">
        <f t="shared" si="27"/>
        <v>0.08</v>
      </c>
      <c r="O313" s="15">
        <f t="shared" si="28"/>
        <v>1.52</v>
      </c>
      <c r="P313" s="35" t="str">
        <f t="shared" si="29"/>
        <v>E;&lt;5</v>
      </c>
    </row>
    <row r="314" spans="1:16">
      <c r="A314" s="9" t="s">
        <v>35</v>
      </c>
      <c r="B314" s="10">
        <v>43159</v>
      </c>
      <c r="C314" s="11">
        <v>2</v>
      </c>
      <c r="D314" s="9">
        <v>970092</v>
      </c>
      <c r="E314" s="12">
        <v>13048</v>
      </c>
      <c r="F314" s="12">
        <v>197</v>
      </c>
      <c r="G314" s="9" t="s">
        <v>1</v>
      </c>
      <c r="H314" s="9">
        <v>2</v>
      </c>
      <c r="I314" s="9" t="s">
        <v>37</v>
      </c>
      <c r="J314" s="9" t="s">
        <v>14</v>
      </c>
      <c r="K314" s="13">
        <f t="shared" si="24"/>
        <v>4.2</v>
      </c>
      <c r="L314" s="12">
        <f t="shared" si="25"/>
        <v>1399</v>
      </c>
      <c r="M314" s="14">
        <f t="shared" si="26"/>
        <v>46.91</v>
      </c>
      <c r="N314" s="14">
        <f t="shared" si="27"/>
        <v>0.15000000000000002</v>
      </c>
      <c r="O314" s="15">
        <f t="shared" si="28"/>
        <v>1.51</v>
      </c>
      <c r="P314" s="35" t="str">
        <f t="shared" si="29"/>
        <v>E;&lt;5</v>
      </c>
    </row>
    <row r="315" spans="1:16">
      <c r="A315" s="9" t="s">
        <v>24</v>
      </c>
      <c r="B315" s="10">
        <v>43404</v>
      </c>
      <c r="C315" s="11">
        <v>10</v>
      </c>
      <c r="D315" s="9">
        <v>970562</v>
      </c>
      <c r="E315" s="12">
        <v>51867</v>
      </c>
      <c r="F315" s="12">
        <v>773</v>
      </c>
      <c r="G315" s="9" t="s">
        <v>0</v>
      </c>
      <c r="H315" s="9">
        <v>15</v>
      </c>
      <c r="I315" s="9" t="s">
        <v>40</v>
      </c>
      <c r="J315" s="9" t="s">
        <v>17</v>
      </c>
      <c r="K315" s="13">
        <f t="shared" si="24"/>
        <v>31.5</v>
      </c>
      <c r="L315" s="12">
        <f t="shared" si="25"/>
        <v>10490</v>
      </c>
      <c r="M315" s="14">
        <f t="shared" si="26"/>
        <v>24.540000000000003</v>
      </c>
      <c r="N315" s="14">
        <f t="shared" si="27"/>
        <v>0.08</v>
      </c>
      <c r="O315" s="15">
        <f t="shared" si="28"/>
        <v>1.5</v>
      </c>
      <c r="P315" s="35" t="str">
        <f t="shared" si="29"/>
        <v>E;&lt;5</v>
      </c>
    </row>
    <row r="316" spans="1:16">
      <c r="A316" s="9" t="s">
        <v>24</v>
      </c>
      <c r="B316" s="10">
        <v>43434</v>
      </c>
      <c r="C316" s="11">
        <v>11</v>
      </c>
      <c r="D316" s="9">
        <v>970686</v>
      </c>
      <c r="E316" s="12">
        <v>41700</v>
      </c>
      <c r="F316" s="12">
        <v>621</v>
      </c>
      <c r="G316" s="9" t="s">
        <v>1</v>
      </c>
      <c r="H316" s="9">
        <v>12</v>
      </c>
      <c r="I316" s="9" t="s">
        <v>40</v>
      </c>
      <c r="J316" s="9" t="s">
        <v>17</v>
      </c>
      <c r="K316" s="13">
        <f t="shared" si="24"/>
        <v>25.200000000000003</v>
      </c>
      <c r="L316" s="12">
        <f t="shared" si="25"/>
        <v>8392</v>
      </c>
      <c r="M316" s="14">
        <f t="shared" si="26"/>
        <v>24.650000000000002</v>
      </c>
      <c r="N316" s="14">
        <f t="shared" si="27"/>
        <v>0.08</v>
      </c>
      <c r="O316" s="15">
        <f t="shared" si="28"/>
        <v>1.49</v>
      </c>
      <c r="P316" s="35" t="str">
        <f t="shared" si="29"/>
        <v>E;&lt;5</v>
      </c>
    </row>
    <row r="317" spans="1:16">
      <c r="A317" s="9" t="s">
        <v>23</v>
      </c>
      <c r="B317" s="10">
        <v>43236</v>
      </c>
      <c r="C317" s="11">
        <v>5</v>
      </c>
      <c r="D317" s="9">
        <v>970261</v>
      </c>
      <c r="E317" s="12">
        <v>72079</v>
      </c>
      <c r="F317" s="12">
        <v>985</v>
      </c>
      <c r="G317" s="9" t="s">
        <v>0</v>
      </c>
      <c r="H317" s="9">
        <v>18</v>
      </c>
      <c r="I317" s="9" t="s">
        <v>41</v>
      </c>
      <c r="J317" s="9" t="s">
        <v>17</v>
      </c>
      <c r="K317" s="13">
        <f t="shared" si="24"/>
        <v>37.800000000000004</v>
      </c>
      <c r="L317" s="12">
        <f t="shared" si="25"/>
        <v>12588</v>
      </c>
      <c r="M317" s="14">
        <f t="shared" si="26"/>
        <v>26.060000000000002</v>
      </c>
      <c r="N317" s="14">
        <f t="shared" si="27"/>
        <v>0.08</v>
      </c>
      <c r="O317" s="15">
        <f t="shared" si="28"/>
        <v>1.37</v>
      </c>
      <c r="P317" s="35" t="str">
        <f t="shared" si="29"/>
        <v>E;&lt;5</v>
      </c>
    </row>
    <row r="318" spans="1:16">
      <c r="A318" s="9" t="s">
        <v>24</v>
      </c>
      <c r="B318" s="10">
        <v>43262</v>
      </c>
      <c r="C318" s="11">
        <v>6</v>
      </c>
      <c r="D318" s="9">
        <v>970338</v>
      </c>
      <c r="E318" s="12">
        <v>18328</v>
      </c>
      <c r="F318" s="12">
        <v>248</v>
      </c>
      <c r="G318" s="9" t="s">
        <v>1</v>
      </c>
      <c r="H318" s="9">
        <v>4</v>
      </c>
      <c r="I318" s="9" t="s">
        <v>40</v>
      </c>
      <c r="J318" s="9" t="s">
        <v>17</v>
      </c>
      <c r="K318" s="13">
        <f t="shared" si="24"/>
        <v>8.4</v>
      </c>
      <c r="L318" s="12">
        <f t="shared" si="25"/>
        <v>2798</v>
      </c>
      <c r="M318" s="14">
        <f t="shared" si="26"/>
        <v>29.53</v>
      </c>
      <c r="N318" s="14">
        <f t="shared" si="27"/>
        <v>0.09</v>
      </c>
      <c r="O318" s="15">
        <f t="shared" si="28"/>
        <v>1.36</v>
      </c>
      <c r="P318" s="35" t="str">
        <f t="shared" si="29"/>
        <v>E;&lt;5</v>
      </c>
    </row>
    <row r="319" spans="1:16">
      <c r="A319" s="9" t="s">
        <v>24</v>
      </c>
      <c r="B319" s="10">
        <v>43159</v>
      </c>
      <c r="C319" s="11">
        <v>2</v>
      </c>
      <c r="D319" s="9">
        <v>970094</v>
      </c>
      <c r="E319" s="12">
        <v>40236</v>
      </c>
      <c r="F319" s="12">
        <v>536</v>
      </c>
      <c r="G319" s="9" t="s">
        <v>1</v>
      </c>
      <c r="H319" s="9">
        <v>11</v>
      </c>
      <c r="I319" s="9" t="s">
        <v>41</v>
      </c>
      <c r="J319" s="9" t="s">
        <v>17</v>
      </c>
      <c r="K319" s="13">
        <f t="shared" si="24"/>
        <v>23.1</v>
      </c>
      <c r="L319" s="12">
        <f t="shared" si="25"/>
        <v>7693</v>
      </c>
      <c r="M319" s="14">
        <f t="shared" si="26"/>
        <v>23.21</v>
      </c>
      <c r="N319" s="14">
        <f t="shared" si="27"/>
        <v>6.9999999999999993E-2</v>
      </c>
      <c r="O319" s="15">
        <f t="shared" si="28"/>
        <v>1.34</v>
      </c>
      <c r="P319" s="35" t="str">
        <f t="shared" si="29"/>
        <v>E;&lt;5</v>
      </c>
    </row>
    <row r="320" spans="1:16">
      <c r="A320" s="9" t="s">
        <v>24</v>
      </c>
      <c r="B320" s="10">
        <v>43278</v>
      </c>
      <c r="C320" s="11">
        <v>6</v>
      </c>
      <c r="D320" s="9">
        <v>970378</v>
      </c>
      <c r="E320" s="12">
        <v>53254</v>
      </c>
      <c r="F320" s="12">
        <v>693</v>
      </c>
      <c r="G320" s="9" t="s">
        <v>1</v>
      </c>
      <c r="H320" s="9">
        <v>16</v>
      </c>
      <c r="I320" s="9" t="s">
        <v>40</v>
      </c>
      <c r="J320" s="9" t="s">
        <v>17</v>
      </c>
      <c r="K320" s="13">
        <f t="shared" si="24"/>
        <v>33.6</v>
      </c>
      <c r="L320" s="12">
        <f t="shared" si="25"/>
        <v>11189</v>
      </c>
      <c r="M320" s="14">
        <f t="shared" si="26"/>
        <v>20.630000000000003</v>
      </c>
      <c r="N320" s="14">
        <f t="shared" si="27"/>
        <v>6.9999999999999993E-2</v>
      </c>
      <c r="O320" s="15">
        <f t="shared" si="28"/>
        <v>1.31</v>
      </c>
      <c r="P320" s="35" t="str">
        <f t="shared" si="29"/>
        <v>E;&lt;5</v>
      </c>
    </row>
    <row r="321" spans="1:16">
      <c r="A321" s="9" t="s">
        <v>24</v>
      </c>
      <c r="B321" s="10">
        <v>43138</v>
      </c>
      <c r="C321" s="11">
        <v>2</v>
      </c>
      <c r="D321" s="9">
        <v>970055</v>
      </c>
      <c r="E321" s="12">
        <v>70707</v>
      </c>
      <c r="F321" s="12">
        <v>914</v>
      </c>
      <c r="G321" s="9" t="s">
        <v>0</v>
      </c>
      <c r="H321" s="9">
        <v>22</v>
      </c>
      <c r="I321" s="9" t="s">
        <v>41</v>
      </c>
      <c r="J321" s="9" t="s">
        <v>17</v>
      </c>
      <c r="K321" s="13">
        <f t="shared" si="24"/>
        <v>46.2</v>
      </c>
      <c r="L321" s="12">
        <f t="shared" si="25"/>
        <v>15385</v>
      </c>
      <c r="M321" s="14">
        <f t="shared" si="26"/>
        <v>19.790000000000003</v>
      </c>
      <c r="N321" s="14">
        <f t="shared" si="27"/>
        <v>6.0000000000000005E-2</v>
      </c>
      <c r="O321" s="15">
        <f t="shared" si="28"/>
        <v>1.3</v>
      </c>
      <c r="P321" s="35" t="str">
        <f t="shared" si="29"/>
        <v>E;&lt;5</v>
      </c>
    </row>
    <row r="322" spans="1:16">
      <c r="A322" s="9" t="s">
        <v>24</v>
      </c>
      <c r="B322" s="10">
        <v>43128</v>
      </c>
      <c r="C322" s="11">
        <v>1</v>
      </c>
      <c r="D322" s="9">
        <v>970039</v>
      </c>
      <c r="E322" s="12">
        <v>73206</v>
      </c>
      <c r="F322" s="12">
        <v>912</v>
      </c>
      <c r="G322" s="9" t="s">
        <v>0</v>
      </c>
      <c r="H322" s="9">
        <v>21</v>
      </c>
      <c r="I322" s="9" t="s">
        <v>41</v>
      </c>
      <c r="J322" s="9" t="s">
        <v>17</v>
      </c>
      <c r="K322" s="13">
        <f t="shared" ref="K322:K327" si="30">H322*2.1</f>
        <v>44.1</v>
      </c>
      <c r="L322" s="12">
        <f t="shared" ref="L322:L327" si="31">ROUNDUP(K322*333,0)</f>
        <v>14686</v>
      </c>
      <c r="M322" s="14">
        <f t="shared" ref="M322:M327" si="32">ROUNDUP(F322/K322,2)</f>
        <v>20.69</v>
      </c>
      <c r="N322" s="14">
        <f t="shared" ref="N322:N327" si="33">ROUNDUP(F322/L322,2)</f>
        <v>6.9999999999999993E-2</v>
      </c>
      <c r="O322" s="15">
        <f t="shared" ref="O322:O327" si="34">ROUNDUP((F322/E322)*100,2)</f>
        <v>1.25</v>
      </c>
      <c r="P322" s="35" t="str">
        <f t="shared" si="29"/>
        <v>E;&lt;5</v>
      </c>
    </row>
    <row r="323" spans="1:16">
      <c r="A323" s="9" t="s">
        <v>26</v>
      </c>
      <c r="B323" s="10">
        <v>43150</v>
      </c>
      <c r="C323" s="11">
        <v>2</v>
      </c>
      <c r="D323" s="9">
        <v>970062</v>
      </c>
      <c r="E323" s="12">
        <v>6241</v>
      </c>
      <c r="F323" s="12">
        <v>69</v>
      </c>
      <c r="G323" s="9" t="s">
        <v>1</v>
      </c>
      <c r="H323" s="9">
        <v>1</v>
      </c>
      <c r="I323" s="9" t="s">
        <v>42</v>
      </c>
      <c r="J323" s="9" t="s">
        <v>16</v>
      </c>
      <c r="K323" s="13">
        <f t="shared" si="30"/>
        <v>2.1</v>
      </c>
      <c r="L323" s="12">
        <f t="shared" si="31"/>
        <v>700</v>
      </c>
      <c r="M323" s="14">
        <f t="shared" si="32"/>
        <v>32.86</v>
      </c>
      <c r="N323" s="14">
        <f t="shared" si="33"/>
        <v>9.9999999999999992E-2</v>
      </c>
      <c r="O323" s="15">
        <f t="shared" si="34"/>
        <v>1.1100000000000001</v>
      </c>
      <c r="P323" s="35" t="str">
        <f t="shared" ref="P323:P327" si="35">IF(O323&gt;=30,"A; &gt;30",IF(O323&gt;=20,"B; &gt;20",IF(O323&gt;=10,"C;&gt;10",IF(O323&gt;=5,"D;&gt;5","E;&lt;5"))))</f>
        <v>E;&lt;5</v>
      </c>
    </row>
    <row r="324" spans="1:16">
      <c r="A324" s="9" t="s">
        <v>26</v>
      </c>
      <c r="B324" s="10">
        <v>43311</v>
      </c>
      <c r="C324" s="11">
        <v>7</v>
      </c>
      <c r="D324" s="9">
        <v>970473</v>
      </c>
      <c r="E324" s="12">
        <v>187828</v>
      </c>
      <c r="F324" s="12">
        <v>2030</v>
      </c>
      <c r="G324" s="9" t="s">
        <v>0</v>
      </c>
      <c r="H324" s="9">
        <v>49</v>
      </c>
      <c r="I324" s="9" t="s">
        <v>40</v>
      </c>
      <c r="J324" s="9" t="s">
        <v>17</v>
      </c>
      <c r="K324" s="13">
        <f t="shared" si="30"/>
        <v>102.9</v>
      </c>
      <c r="L324" s="12">
        <f t="shared" si="31"/>
        <v>34266</v>
      </c>
      <c r="M324" s="14">
        <f t="shared" si="32"/>
        <v>19.73</v>
      </c>
      <c r="N324" s="14">
        <f t="shared" si="33"/>
        <v>6.0000000000000005E-2</v>
      </c>
      <c r="O324" s="15">
        <f t="shared" si="34"/>
        <v>1.0900000000000001</v>
      </c>
      <c r="P324" s="35" t="str">
        <f t="shared" si="35"/>
        <v>E;&lt;5</v>
      </c>
    </row>
    <row r="325" spans="1:16">
      <c r="A325" s="9" t="s">
        <v>24</v>
      </c>
      <c r="B325" s="10">
        <v>43465</v>
      </c>
      <c r="C325" s="11">
        <v>12</v>
      </c>
      <c r="D325" s="9">
        <v>970706</v>
      </c>
      <c r="E325" s="12">
        <v>60921</v>
      </c>
      <c r="F325" s="12">
        <v>468</v>
      </c>
      <c r="G325" s="9" t="s">
        <v>0</v>
      </c>
      <c r="H325" s="9">
        <v>19</v>
      </c>
      <c r="I325" s="9" t="s">
        <v>40</v>
      </c>
      <c r="J325" s="9" t="s">
        <v>17</v>
      </c>
      <c r="K325" s="13">
        <f t="shared" si="30"/>
        <v>39.9</v>
      </c>
      <c r="L325" s="12">
        <f t="shared" si="31"/>
        <v>13287</v>
      </c>
      <c r="M325" s="14">
        <f t="shared" si="32"/>
        <v>11.73</v>
      </c>
      <c r="N325" s="14">
        <f t="shared" si="33"/>
        <v>0.04</v>
      </c>
      <c r="O325" s="15">
        <f t="shared" si="34"/>
        <v>0.77</v>
      </c>
      <c r="P325" s="35" t="str">
        <f t="shared" si="35"/>
        <v>E;&lt;5</v>
      </c>
    </row>
    <row r="326" spans="1:16">
      <c r="A326" s="9" t="s">
        <v>25</v>
      </c>
      <c r="B326" s="10">
        <v>43180</v>
      </c>
      <c r="C326" s="11">
        <v>3</v>
      </c>
      <c r="D326" s="9">
        <v>970141</v>
      </c>
      <c r="E326" s="12">
        <v>23290</v>
      </c>
      <c r="F326" s="12">
        <v>150</v>
      </c>
      <c r="G326" s="9" t="s">
        <v>1</v>
      </c>
      <c r="H326" s="9">
        <v>4</v>
      </c>
      <c r="I326" s="9" t="s">
        <v>37</v>
      </c>
      <c r="J326" s="9" t="s">
        <v>14</v>
      </c>
      <c r="K326" s="13">
        <f t="shared" si="30"/>
        <v>8.4</v>
      </c>
      <c r="L326" s="12">
        <f t="shared" si="31"/>
        <v>2798</v>
      </c>
      <c r="M326" s="14">
        <f t="shared" si="32"/>
        <v>17.860000000000003</v>
      </c>
      <c r="N326" s="14">
        <f t="shared" si="33"/>
        <v>6.0000000000000005E-2</v>
      </c>
      <c r="O326" s="15">
        <f t="shared" si="34"/>
        <v>0.65</v>
      </c>
      <c r="P326" s="35" t="str">
        <f t="shared" si="35"/>
        <v>E;&lt;5</v>
      </c>
    </row>
    <row r="327" spans="1:16">
      <c r="A327" s="9" t="s">
        <v>33</v>
      </c>
      <c r="B327" s="10">
        <v>43213</v>
      </c>
      <c r="C327" s="11">
        <v>4</v>
      </c>
      <c r="D327" s="9">
        <v>970219</v>
      </c>
      <c r="E327" s="12">
        <v>5969</v>
      </c>
      <c r="F327" s="12">
        <v>32</v>
      </c>
      <c r="G327" s="9" t="s">
        <v>1</v>
      </c>
      <c r="H327" s="9">
        <v>2</v>
      </c>
      <c r="I327" s="9" t="s">
        <v>37</v>
      </c>
      <c r="J327" s="9" t="s">
        <v>14</v>
      </c>
      <c r="K327" s="13">
        <f t="shared" si="30"/>
        <v>4.2</v>
      </c>
      <c r="L327" s="12">
        <f t="shared" si="31"/>
        <v>1399</v>
      </c>
      <c r="M327" s="14">
        <f t="shared" si="32"/>
        <v>7.62</v>
      </c>
      <c r="N327" s="14">
        <f t="shared" si="33"/>
        <v>0.03</v>
      </c>
      <c r="O327" s="15">
        <f t="shared" si="34"/>
        <v>0.54</v>
      </c>
      <c r="P327" s="35" t="str">
        <f t="shared" si="35"/>
        <v>E;&lt;5</v>
      </c>
    </row>
    <row r="328" spans="1:16">
      <c r="B328" s="10"/>
      <c r="O328" s="15"/>
    </row>
    <row r="329" spans="1:16">
      <c r="A329" s="16" t="s">
        <v>61</v>
      </c>
      <c r="E329" s="17">
        <f>SUMIF($G2:$G327,"G",E2:E327)</f>
        <v>2635486</v>
      </c>
      <c r="F329" s="17">
        <f>SUMIF($G2:$G327,"G",F2:F327)</f>
        <v>99948</v>
      </c>
      <c r="H329" s="17">
        <f>SUMIF($G2:$G327,"G",H2:H327)</f>
        <v>776</v>
      </c>
      <c r="K329" s="18">
        <f>SUMIF($G2:$G327,"G",K2:K327)</f>
        <v>1629.6000000000008</v>
      </c>
      <c r="L329" s="17">
        <f>SUMIF($G2:$G327,"G",L2:L327)</f>
        <v>542774</v>
      </c>
      <c r="M329" s="19">
        <f t="shared" ref="M329:M331" si="36">ROUNDUP(F329/K329,2)</f>
        <v>61.339999999999996</v>
      </c>
      <c r="N329" s="19">
        <f t="shared" ref="N329:N331" si="37">ROUNDUP(F329/L329,2)</f>
        <v>0.19</v>
      </c>
      <c r="O329" s="20">
        <f t="shared" ref="O329:O331" si="38">ROUNDUP((F329/E329)*100,2)</f>
        <v>3.8</v>
      </c>
    </row>
    <row r="330" spans="1:16">
      <c r="A330" s="16" t="s">
        <v>62</v>
      </c>
      <c r="E330" s="17">
        <f>SUMIF($G2:$G327,"C",E2:E327)</f>
        <v>3396992</v>
      </c>
      <c r="F330" s="17">
        <f>SUMIF($G2:$G327,"C",F2:F327)</f>
        <v>156666</v>
      </c>
      <c r="H330" s="17">
        <f>SUMIF($G2:$G327,"C",H2:H327)</f>
        <v>2048</v>
      </c>
      <c r="K330" s="18">
        <f>SUMIF($G2:$G327,"C",K2:K327)</f>
        <v>4300.7999999999975</v>
      </c>
      <c r="L330" s="17">
        <f>SUMIF($G2:$G327,"C",L2:L327)</f>
        <v>1432209</v>
      </c>
      <c r="M330" s="19">
        <f t="shared" si="36"/>
        <v>36.43</v>
      </c>
      <c r="N330" s="19">
        <f t="shared" si="37"/>
        <v>0.11</v>
      </c>
      <c r="O330" s="20">
        <f t="shared" si="38"/>
        <v>4.62</v>
      </c>
    </row>
    <row r="331" spans="1:16">
      <c r="A331" s="16" t="s">
        <v>21</v>
      </c>
      <c r="E331" s="17">
        <f>SUM(E2:E327)</f>
        <v>6032478</v>
      </c>
      <c r="F331" s="17">
        <f>SUM(F2:F327)</f>
        <v>256614</v>
      </c>
      <c r="H331" s="17">
        <f>SUM(H2:H327)</f>
        <v>2824</v>
      </c>
      <c r="K331" s="18">
        <f>SUM(K2:K327)</f>
        <v>5930.3999999999951</v>
      </c>
      <c r="L331" s="17">
        <f>SUM(L2:L327)</f>
        <v>1974983</v>
      </c>
      <c r="M331" s="19">
        <f t="shared" si="36"/>
        <v>43.28</v>
      </c>
      <c r="N331" s="19">
        <f t="shared" si="37"/>
        <v>0.13</v>
      </c>
      <c r="O331" s="20">
        <f t="shared" si="38"/>
        <v>4.26</v>
      </c>
    </row>
    <row r="333" spans="1:16">
      <c r="A333" s="41" t="s">
        <v>157</v>
      </c>
    </row>
    <row r="334" spans="1:16">
      <c r="A334" s="9" t="s">
        <v>163</v>
      </c>
    </row>
    <row r="335" spans="1:16">
      <c r="A335" s="9" t="s">
        <v>164</v>
      </c>
    </row>
    <row r="336" spans="1:16">
      <c r="A336" s="9" t="s">
        <v>165</v>
      </c>
    </row>
    <row r="337" spans="1:1">
      <c r="A337" s="9" t="s">
        <v>166</v>
      </c>
    </row>
  </sheetData>
  <sortState ref="A2:O327">
    <sortCondition descending="1" ref="O2:O327"/>
  </sortState>
  <phoneticPr fontId="0" type="noConversion"/>
  <printOptions horizontalCentered="1" gridLines="1"/>
  <pageMargins left="0.25" right="0.75" top="0.78740157480314965" bottom="0.19685039370078741" header="0.35" footer="0"/>
  <pageSetup paperSize="9" scale="16" orientation="portrait" horizontalDpi="4294967292" verticalDpi="300" r:id="rId1"/>
  <headerFooter alignWithMargins="0">
    <oddHeader>&amp;LTransporte internacional&amp;CCaso 1 ; Excel&amp;RAnálisis de clientes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I4" sqref="I4"/>
    </sheetView>
  </sheetViews>
  <sheetFormatPr baseColWidth="10" defaultColWidth="11.44140625" defaultRowHeight="15.6"/>
  <cols>
    <col min="1" max="1" width="12.88671875" style="8" customWidth="1"/>
    <col min="2" max="2" width="10.109375" style="8" customWidth="1"/>
    <col min="3" max="3" width="7.33203125" style="8" customWidth="1"/>
    <col min="4" max="5" width="7.109375" style="8" customWidth="1"/>
    <col min="6" max="6" width="13.21875" style="8" customWidth="1"/>
    <col min="7" max="7" width="13.88671875" style="8" customWidth="1"/>
    <col min="8" max="11" width="22.5546875" style="8" bestFit="1" customWidth="1"/>
    <col min="12" max="12" width="22.5546875" style="8" customWidth="1"/>
    <col min="13" max="15" width="22.5546875" style="8" bestFit="1" customWidth="1"/>
    <col min="16" max="16" width="17.6640625" style="8" bestFit="1" customWidth="1"/>
    <col min="17" max="17" width="27.88671875" style="8" bestFit="1" customWidth="1"/>
    <col min="18" max="18" width="22.6640625" style="8" bestFit="1" customWidth="1"/>
    <col min="19" max="16384" width="11.44140625" style="8"/>
  </cols>
  <sheetData>
    <row r="1" spans="1:9">
      <c r="A1" s="23" t="s">
        <v>6</v>
      </c>
      <c r="B1" s="8" t="s">
        <v>0</v>
      </c>
    </row>
    <row r="3" spans="1:9">
      <c r="A3" s="49"/>
      <c r="B3" s="49" t="s">
        <v>74</v>
      </c>
      <c r="C3" s="49"/>
      <c r="D3" s="49"/>
      <c r="E3" s="49"/>
      <c r="F3" s="49"/>
      <c r="G3"/>
    </row>
    <row r="4" spans="1:9">
      <c r="A4" s="49" t="s">
        <v>77</v>
      </c>
      <c r="B4" s="50" t="s">
        <v>70</v>
      </c>
      <c r="C4" s="50" t="s">
        <v>71</v>
      </c>
      <c r="D4" s="50" t="s">
        <v>72</v>
      </c>
      <c r="E4" s="50" t="s">
        <v>73</v>
      </c>
      <c r="F4" s="50" t="s">
        <v>12</v>
      </c>
      <c r="G4"/>
    </row>
    <row r="5" spans="1:9">
      <c r="A5" s="54" t="s">
        <v>63</v>
      </c>
      <c r="B5" s="12">
        <v>54.6</v>
      </c>
      <c r="C5" s="12">
        <v>690.9000000000002</v>
      </c>
      <c r="D5" s="12">
        <v>1503.5999999999995</v>
      </c>
      <c r="E5" s="12">
        <v>2051.7000000000003</v>
      </c>
      <c r="F5" s="12">
        <v>4300.7999999999993</v>
      </c>
      <c r="G5"/>
    </row>
    <row r="6" spans="1:9">
      <c r="A6" s="54" t="s">
        <v>75</v>
      </c>
      <c r="B6" s="12">
        <v>1900</v>
      </c>
      <c r="C6" s="12">
        <v>34563</v>
      </c>
      <c r="D6" s="12">
        <v>64351</v>
      </c>
      <c r="E6" s="12">
        <v>55852</v>
      </c>
      <c r="F6" s="12">
        <v>156666</v>
      </c>
      <c r="G6"/>
    </row>
    <row r="7" spans="1:9">
      <c r="A7" s="54" t="s">
        <v>76</v>
      </c>
      <c r="B7" s="12">
        <v>1</v>
      </c>
      <c r="C7" s="12">
        <v>17</v>
      </c>
      <c r="D7" s="12">
        <v>36</v>
      </c>
      <c r="E7" s="12">
        <v>44</v>
      </c>
      <c r="F7" s="12">
        <v>98</v>
      </c>
      <c r="G7"/>
    </row>
    <row r="8" spans="1:9">
      <c r="A8" s="24"/>
      <c r="B8" s="12"/>
      <c r="C8" s="12"/>
      <c r="D8" s="12"/>
      <c r="E8" s="12"/>
      <c r="F8" s="12"/>
      <c r="G8" s="12"/>
    </row>
    <row r="9" spans="1:9">
      <c r="A9" s="51" t="s">
        <v>157</v>
      </c>
      <c r="B9" s="44"/>
      <c r="C9" s="12"/>
      <c r="D9" s="12"/>
      <c r="E9" s="12"/>
      <c r="F9" s="12"/>
      <c r="G9" s="12"/>
    </row>
    <row r="10" spans="1:9">
      <c r="A10" s="52" t="s">
        <v>143</v>
      </c>
      <c r="B10" s="53"/>
      <c r="C10" s="53"/>
      <c r="D10" s="53"/>
      <c r="E10" s="53"/>
      <c r="F10" s="53"/>
      <c r="G10" s="53"/>
      <c r="H10" s="52" t="s">
        <v>142</v>
      </c>
      <c r="I10" s="12"/>
    </row>
    <row r="11" spans="1:9">
      <c r="A11" s="8" t="s">
        <v>144</v>
      </c>
    </row>
    <row r="12" spans="1:9">
      <c r="A12" s="59" t="s">
        <v>145</v>
      </c>
      <c r="B12" s="59"/>
      <c r="C12" s="59"/>
      <c r="D12" s="59"/>
      <c r="E12" s="59"/>
      <c r="F12" s="59"/>
      <c r="G12" s="59"/>
    </row>
    <row r="13" spans="1:9">
      <c r="A13" s="36" t="s">
        <v>169</v>
      </c>
    </row>
    <row r="14" spans="1:9">
      <c r="A14" s="36" t="s">
        <v>78</v>
      </c>
    </row>
    <row r="15" spans="1:9">
      <c r="A15" s="36" t="s">
        <v>79</v>
      </c>
    </row>
    <row r="16" spans="1:9">
      <c r="A16" s="36" t="s">
        <v>81</v>
      </c>
    </row>
    <row r="17" spans="1:1">
      <c r="A17" s="36" t="s">
        <v>80</v>
      </c>
    </row>
    <row r="18" spans="1:1">
      <c r="A18" s="36" t="s">
        <v>82</v>
      </c>
    </row>
    <row r="19" spans="1:1">
      <c r="A19" s="36" t="s">
        <v>83</v>
      </c>
    </row>
    <row r="20" spans="1:1">
      <c r="A20" s="36" t="s">
        <v>84</v>
      </c>
    </row>
    <row r="21" spans="1:1">
      <c r="A21" s="36" t="s">
        <v>13</v>
      </c>
    </row>
  </sheetData>
  <mergeCells count="1">
    <mergeCell ref="A12:G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datos_iniciales</vt:lpstr>
      <vt:lpstr>borrador</vt:lpstr>
      <vt:lpstr>carga completa - grupaje</vt:lpstr>
      <vt:lpstr>analisis cliente</vt:lpstr>
      <vt:lpstr>analisis mensual</vt:lpstr>
      <vt:lpstr>analisis geografico</vt:lpstr>
      <vt:lpstr>analisis transportistas</vt:lpstr>
      <vt:lpstr>ABC costo - factura </vt:lpstr>
      <vt:lpstr>tab. dinamica costo-factura</vt:lpstr>
      <vt:lpstr>'ABC costo - factura '!Área_de_impresión</vt:lpstr>
    </vt:vector>
  </TitlesOfParts>
  <Company>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</cp:lastModifiedBy>
  <cp:lastPrinted>2001-05-29T08:05:22Z</cp:lastPrinted>
  <dcterms:created xsi:type="dcterms:W3CDTF">2000-10-04T06:32:56Z</dcterms:created>
  <dcterms:modified xsi:type="dcterms:W3CDTF">2020-12-08T06:56:57Z</dcterms:modified>
</cp:coreProperties>
</file>